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05" windowHeight="6045" tabRatio="850" firstSheet="12" activeTab="14"/>
  </bookViews>
  <sheets>
    <sheet name="Sommaire" sheetId="1" r:id="rId1"/>
    <sheet name="rappels de données" sheetId="2" r:id="rId2"/>
    <sheet name="matrice annuelle dents 11-18" sheetId="3" r:id="rId3"/>
    <sheet name="matrice annuelle dents 41-48" sheetId="4" r:id="rId4"/>
    <sheet name="matrice annuelle dents 14-17" sheetId="5" r:id="rId5"/>
    <sheet name="matrice annuelle dents 44-47" sheetId="6" r:id="rId6"/>
    <sheet name="matrice annuel dents14-17&amp;44-47" sheetId="7" r:id="rId7"/>
    <sheet name="matrice quinquennale dents11-18" sheetId="8" r:id="rId8"/>
    <sheet name="matrice quinquennale dents41-48" sheetId="9" r:id="rId9"/>
    <sheet name="matrice quinquennale dents14-17" sheetId="10" r:id="rId10"/>
    <sheet name="matrice quinquennale dents44-47" sheetId="11" r:id="rId11"/>
    <sheet name="mat quinquen dents14-14&amp;44-47" sheetId="12" r:id="rId12"/>
    <sheet name="IJ probable dents 11-18" sheetId="13" r:id="rId13"/>
    <sheet name="IJ probable dents 41-48" sheetId="14" r:id="rId14"/>
    <sheet name="IJ probable dents 14-17" sheetId="15" r:id="rId15"/>
    <sheet name="IJ probable dents 44-47 " sheetId="16" r:id="rId16"/>
    <sheet name="IJ probable dents 14-17&amp;44-47" sheetId="17" r:id="rId17"/>
    <sheet name="Feuil1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2r_">#REF!</definedName>
    <definedName name="_Hom2">'[1]prépa pyramides'!$K$32:$K$50</definedName>
    <definedName name="_mat18">'[2]matrice colonne ss correct Dx'!$C$12</definedName>
    <definedName name="_mat30">'[2]matrice colonne ss correct Dx'!$D$12</definedName>
    <definedName name="_mat40">'[2]matrice colonne ss correct Dx'!$E$12</definedName>
    <definedName name="_mat50">'[2]matrice colonne ss correct Dx'!$F$12</definedName>
    <definedName name="_mat60">'[2]matrice colonne ss correct Dx'!$G$12</definedName>
    <definedName name="_mat70">'[2]matrice colonne ss correct Dx'!$H$12</definedName>
    <definedName name="_mat80">'[2]matrice colonne ss correct Dx'!$I$12</definedName>
    <definedName name="_Ne20">#REF!</definedName>
    <definedName name="_rL3">'[3]r=-0,0025-4e'!#REF!</definedName>
    <definedName name="_tot15">'[4]Feuil1'!$U$44</definedName>
    <definedName name="_tot20">'[4]Feuil1'!$V$44</definedName>
    <definedName name="_tot25">'[4]Feuil1'!$W$44</definedName>
    <definedName name="A">'[5]var.-vecteurs quiquen F(iS) v.1'!$P$62</definedName>
    <definedName name="aa">'[6]démo Martigues'!$L$6</definedName>
    <definedName name="acc">#REF!</definedName>
    <definedName name="Age">#REF!</definedName>
    <definedName name="AIV">'[5]var.-vecteurs quiquen F(iS) v.1'!$P$68</definedName>
    <definedName name="aja">'[7]VECTEURS EXO HF ET X2'!#REF!</definedName>
    <definedName name="Année_de_naissance">#REF!</definedName>
    <definedName name="apa">'[7]VECTEURS EXO HF ET X2'!#REF!</definedName>
    <definedName name="aquebF">'[8]test Quebec 1801F(a)'!$B$2</definedName>
    <definedName name="AV">'[5]var.-vecteurs quiquen F(iS) v.1'!$P$74</definedName>
    <definedName name="AVI">'[5]var.-vecteurs quiquen F(iS) v.1'!$P$80</definedName>
    <definedName name="AVII">'[5]var.-vecteurs quiquen F(iS) v.1'!$P$86</definedName>
    <definedName name="B">'[5]var.-vecteurs quiquen F(iS) v.1'!$P$63</definedName>
    <definedName name="BIV">'[5]var.-vecteurs quiquen F(iS) v.1'!$P$69</definedName>
    <definedName name="BV">'[5]var.-vecteurs quiquen F(iS) v.1'!$P$75</definedName>
    <definedName name="BVI">'[5]var.-vecteurs quiquen F(iS) v.1'!$P$81</definedName>
    <definedName name="BVII">'[5]var.-vecteurs quiquen F(iS) v.1'!$P$87</definedName>
    <definedName name="ccc">#REF!</definedName>
    <definedName name="coef0" localSheetId="12">'[9]NVELLES MATRICES'!$B$4</definedName>
    <definedName name="coef0" localSheetId="13">'[9]NVELLES MATRICES'!$B$4</definedName>
    <definedName name="coef0">'[9]NVELLES MATRICES'!$B$4</definedName>
    <definedName name="coef1" localSheetId="12">'[9]NVELLES MATRICES'!$B$5</definedName>
    <definedName name="coef1" localSheetId="13">'[9]NVELLES MATRICES'!$B$5</definedName>
    <definedName name="coef1">'[9]NVELLES MATRICES'!$B$5</definedName>
    <definedName name="coef10" localSheetId="12">'[9]NVELLES MATRICES'!$B$14</definedName>
    <definedName name="coef10" localSheetId="13">'[9]NVELLES MATRICES'!$B$14</definedName>
    <definedName name="coef10">'[9]NVELLES MATRICES'!$B$14</definedName>
    <definedName name="coef11" localSheetId="12">'[9]NVELLES MATRICES'!$B$15</definedName>
    <definedName name="coef11" localSheetId="13">'[9]NVELLES MATRICES'!$B$15</definedName>
    <definedName name="coef11">'[9]NVELLES MATRICES'!$B$15</definedName>
    <definedName name="coef12" localSheetId="12">'[9]NVELLES MATRICES'!$B$16</definedName>
    <definedName name="coef12" localSheetId="13">'[9]NVELLES MATRICES'!$B$16</definedName>
    <definedName name="coef12">'[9]NVELLES MATRICES'!$B$16</definedName>
    <definedName name="coef13" localSheetId="12">'[9]NVELLES MATRICES'!$B$17</definedName>
    <definedName name="coef13" localSheetId="13">'[9]NVELLES MATRICES'!$B$17</definedName>
    <definedName name="coef13">'[9]NVELLES MATRICES'!$B$17</definedName>
    <definedName name="coef14" localSheetId="12">'[9]NVELLES MATRICES'!$B$18</definedName>
    <definedName name="coef14" localSheetId="13">'[9]NVELLES MATRICES'!$B$18</definedName>
    <definedName name="coef14">'[9]NVELLES MATRICES'!$B$18</definedName>
    <definedName name="coef15" localSheetId="12">'[9]NVELLES MATRICES'!$B$19</definedName>
    <definedName name="coef15" localSheetId="13">'[9]NVELLES MATRICES'!$B$19</definedName>
    <definedName name="coef15">'[9]NVELLES MATRICES'!$B$19</definedName>
    <definedName name="coef16" localSheetId="12">'[9]NVELLES MATRICES'!$B$20</definedName>
    <definedName name="coef16" localSheetId="13">'[9]NVELLES MATRICES'!$B$20</definedName>
    <definedName name="coef16">'[9]NVELLES MATRICES'!$B$20</definedName>
    <definedName name="coef17" localSheetId="12">'[9]NVELLES MATRICES'!$B$21</definedName>
    <definedName name="coef17" localSheetId="13">'[9]NVELLES MATRICES'!$B$21</definedName>
    <definedName name="coef17">'[9]NVELLES MATRICES'!$B$21</definedName>
    <definedName name="coef18" localSheetId="12">'[9]NVELLES MATRICES'!$B$22</definedName>
    <definedName name="coef18" localSheetId="13">'[9]NVELLES MATRICES'!$B$22</definedName>
    <definedName name="coef18">'[9]NVELLES MATRICES'!$B$22</definedName>
    <definedName name="coef19" localSheetId="12">'[9]NVELLES MATRICES'!$B$23</definedName>
    <definedName name="coef19" localSheetId="13">'[9]NVELLES MATRICES'!$B$23</definedName>
    <definedName name="coef19">'[9]NVELLES MATRICES'!$B$23</definedName>
    <definedName name="coef2" localSheetId="12">'[9]NVELLES MATRICES'!$B$6</definedName>
    <definedName name="coef2" localSheetId="13">'[9]NVELLES MATRICES'!$B$6</definedName>
    <definedName name="coef2">'[9]NVELLES MATRICES'!$B$6</definedName>
    <definedName name="coef20" localSheetId="12">'[9]NVELLES MATRICES'!$B$24</definedName>
    <definedName name="coef20" localSheetId="13">'[9]NVELLES MATRICES'!$B$24</definedName>
    <definedName name="coef20">'[9]NVELLES MATRICES'!$B$24</definedName>
    <definedName name="coef21" localSheetId="12">'[9]NVELLES MATRICES'!$B$25</definedName>
    <definedName name="coef21" localSheetId="13">'[9]NVELLES MATRICES'!$B$25</definedName>
    <definedName name="coef21">'[9]NVELLES MATRICES'!$B$25</definedName>
    <definedName name="coef22" localSheetId="12">'[9]NVELLES MATRICES'!$B$26</definedName>
    <definedName name="coef22" localSheetId="13">'[9]NVELLES MATRICES'!$B$26</definedName>
    <definedName name="coef22">'[9]NVELLES MATRICES'!$B$26</definedName>
    <definedName name="coef23" localSheetId="12">'[9]NVELLES MATRICES'!$B$27</definedName>
    <definedName name="coef23" localSheetId="13">'[9]NVELLES MATRICES'!$B$27</definedName>
    <definedName name="coef23">'[9]NVELLES MATRICES'!$B$27</definedName>
    <definedName name="coef24" localSheetId="12">'[9]NVELLES MATRICES'!$B$28</definedName>
    <definedName name="coef24" localSheetId="13">'[9]NVELLES MATRICES'!$B$28</definedName>
    <definedName name="coef24">'[9]NVELLES MATRICES'!$B$28</definedName>
    <definedName name="coef25" localSheetId="12">'[9]NVELLES MATRICES'!$B$29</definedName>
    <definedName name="coef25" localSheetId="13">'[9]NVELLES MATRICES'!$B$29</definedName>
    <definedName name="coef25">'[9]NVELLES MATRICES'!$B$29</definedName>
    <definedName name="coef26" localSheetId="12">'[9]NVELLES MATRICES'!$B$30</definedName>
    <definedName name="coef26" localSheetId="13">'[9]NVELLES MATRICES'!$B$30</definedName>
    <definedName name="coef26">'[9]NVELLES MATRICES'!$B$30</definedName>
    <definedName name="coef27" localSheetId="12">'[9]NVELLES MATRICES'!$B$31</definedName>
    <definedName name="coef27" localSheetId="13">'[9]NVELLES MATRICES'!$B$31</definedName>
    <definedName name="coef27">'[9]NVELLES MATRICES'!$B$31</definedName>
    <definedName name="coef28" localSheetId="12">'[9]NVELLES MATRICES'!$B$32</definedName>
    <definedName name="coef28" localSheetId="13">'[9]NVELLES MATRICES'!$B$32</definedName>
    <definedName name="coef28">'[9]NVELLES MATRICES'!$B$32</definedName>
    <definedName name="coef29" localSheetId="12">'[9]NVELLES MATRICES'!$B$33</definedName>
    <definedName name="coef29" localSheetId="13">'[9]NVELLES MATRICES'!$B$33</definedName>
    <definedName name="coef29">'[9]NVELLES MATRICES'!$B$33</definedName>
    <definedName name="coef3" localSheetId="12">'[9]NVELLES MATRICES'!$B$7</definedName>
    <definedName name="coef3" localSheetId="13">'[9]NVELLES MATRICES'!$B$7</definedName>
    <definedName name="coef3">'[9]NVELLES MATRICES'!$B$7</definedName>
    <definedName name="coef30" localSheetId="12">'[9]NVELLES MATRICES'!$B$34</definedName>
    <definedName name="coef30" localSheetId="13">'[9]NVELLES MATRICES'!$B$34</definedName>
    <definedName name="coef30">'[9]NVELLES MATRICES'!$B$34</definedName>
    <definedName name="coef31" localSheetId="12">'[9]NVELLES MATRICES'!$B$35</definedName>
    <definedName name="coef31" localSheetId="13">'[9]NVELLES MATRICES'!$B$35</definedName>
    <definedName name="coef31">'[9]NVELLES MATRICES'!$B$35</definedName>
    <definedName name="coef32" localSheetId="12">'[9]NVELLES MATRICES'!$B$36</definedName>
    <definedName name="coef32" localSheetId="13">'[9]NVELLES MATRICES'!$B$36</definedName>
    <definedName name="coef32">'[9]NVELLES MATRICES'!$B$36</definedName>
    <definedName name="coef33" localSheetId="12">'[9]NVELLES MATRICES'!$B$37</definedName>
    <definedName name="coef33" localSheetId="13">'[9]NVELLES MATRICES'!$B$37</definedName>
    <definedName name="coef33">'[9]NVELLES MATRICES'!$B$37</definedName>
    <definedName name="coef34" localSheetId="12">'[9]NVELLES MATRICES'!$B$38</definedName>
    <definedName name="coef34" localSheetId="13">'[9]NVELLES MATRICES'!$B$38</definedName>
    <definedName name="coef34">'[9]NVELLES MATRICES'!$B$38</definedName>
    <definedName name="coef35" localSheetId="12">'[9]NVELLES MATRICES'!$B$39</definedName>
    <definedName name="coef35" localSheetId="13">'[9]NVELLES MATRICES'!$B$39</definedName>
    <definedName name="coef35">'[9]NVELLES MATRICES'!$B$39</definedName>
    <definedName name="coef36" localSheetId="12">'[9]NVELLES MATRICES'!$B$40</definedName>
    <definedName name="coef36" localSheetId="13">'[9]NVELLES MATRICES'!$B$40</definedName>
    <definedName name="coef36">'[9]NVELLES MATRICES'!$B$40</definedName>
    <definedName name="coef37" localSheetId="12">'[9]NVELLES MATRICES'!$B$41</definedName>
    <definedName name="coef37" localSheetId="13">'[9]NVELLES MATRICES'!$B$41</definedName>
    <definedName name="coef37">'[9]NVELLES MATRICES'!$B$41</definedName>
    <definedName name="coef38" localSheetId="12">'[9]NVELLES MATRICES'!$B$42</definedName>
    <definedName name="coef38" localSheetId="13">'[9]NVELLES MATRICES'!$B$42</definedName>
    <definedName name="coef38">'[9]NVELLES MATRICES'!$B$42</definedName>
    <definedName name="coef39" localSheetId="12">'[9]NVELLES MATRICES'!$B$43</definedName>
    <definedName name="coef39" localSheetId="13">'[9]NVELLES MATRICES'!$B$43</definedName>
    <definedName name="coef39">'[9]NVELLES MATRICES'!$B$43</definedName>
    <definedName name="coef4" localSheetId="12">'[9]NVELLES MATRICES'!$B$8</definedName>
    <definedName name="coef4" localSheetId="13">'[9]NVELLES MATRICES'!$B$8</definedName>
    <definedName name="coef4">'[9]NVELLES MATRICES'!$B$8</definedName>
    <definedName name="coef40" localSheetId="12">'[9]NVELLES MATRICES'!$B$44</definedName>
    <definedName name="coef40" localSheetId="13">'[9]NVELLES MATRICES'!$B$44</definedName>
    <definedName name="coef40">'[9]NVELLES MATRICES'!$B$44</definedName>
    <definedName name="coef5" localSheetId="12">'[9]NVELLES MATRICES'!$B$9</definedName>
    <definedName name="coef5" localSheetId="13">'[9]NVELLES MATRICES'!$B$9</definedName>
    <definedName name="coef5">'[9]NVELLES MATRICES'!$B$9</definedName>
    <definedName name="coef6" localSheetId="12">'[9]NVELLES MATRICES'!$B$10</definedName>
    <definedName name="coef6" localSheetId="13">'[9]NVELLES MATRICES'!$B$10</definedName>
    <definedName name="coef6">'[9]NVELLES MATRICES'!$B$10</definedName>
    <definedName name="coef7" localSheetId="12">'[9]NVELLES MATRICES'!$B$11</definedName>
    <definedName name="coef7" localSheetId="13">'[9]NVELLES MATRICES'!$B$11</definedName>
    <definedName name="coef7">'[9]NVELLES MATRICES'!$B$11</definedName>
    <definedName name="coef8" localSheetId="12">'[9]NVELLES MATRICES'!$B$12</definedName>
    <definedName name="coef8" localSheetId="13">'[9]NVELLES MATRICES'!$B$12</definedName>
    <definedName name="coef8">'[9]NVELLES MATRICES'!$B$12</definedName>
    <definedName name="coef9" localSheetId="12">'[9]NVELLES MATRICES'!$B$13</definedName>
    <definedName name="coef9" localSheetId="13">'[9]NVELLES MATRICES'!$B$13</definedName>
    <definedName name="coef9">'[9]NVELLES MATRICES'!$B$13</definedName>
    <definedName name="coefa">'[4]ill schéma synost H F'!$E$48</definedName>
    <definedName name="coeff">'[4]analyses H'!$H$163</definedName>
    <definedName name="CoeffH">#REF!</definedName>
    <definedName name="d">'[10]calculs Ledermann'!$E$54</definedName>
    <definedName name="e">#REF!</definedName>
    <definedName name="e20F">'[11]modèles utllisés'!$B$2</definedName>
    <definedName name="e20FF">#REF!</definedName>
    <definedName name="E20FQ">#REF!</definedName>
    <definedName name="e20fre">'[12]Frénouville E20 HF Carole '!$B$174</definedName>
    <definedName name="e20h">#REF!</definedName>
    <definedName name="E20HFR">#REF!</definedName>
    <definedName name="E20HQ">'[8]test Quebec 1801H '!$B$2</definedName>
    <definedName name="e20quebHF">'[8]test Quebec 1801HF(a)'!$B$303</definedName>
    <definedName name="e20rr">#REF!</definedName>
    <definedName name="ecarole">#REF!</definedName>
    <definedName name="equeb">'[8]test Quebec 1801HF(a)'!$B$2</definedName>
    <definedName name="errezut">'[13]prépa pyramides'!$C$8:$C$100</definedName>
    <definedName name="f">'[14]échant CM'!$D$59</definedName>
    <definedName name="Fbis">'[15]estimation pop 1716-18, 1720-21'!$R$22</definedName>
    <definedName name="Femmes">#REF!</definedName>
    <definedName name="France_1750" localSheetId="12">#REF!</definedName>
    <definedName name="France_1750" localSheetId="13">#REF!</definedName>
    <definedName name="France_1750">#REF!</definedName>
    <definedName name="France_95">#REF!</definedName>
    <definedName name="frr">'[16]var.-vecteurs quiquen F(iS) v.1'!$M$67</definedName>
    <definedName name="g">'[14]échant CM'!$E$59</definedName>
    <definedName name="h">'[14]échant CM'!$F$59</definedName>
    <definedName name="Hbis">'[15]estimation pop 1716-18, 1720-21'!$L$22</definedName>
    <definedName name="hhh">'[17]pyr ages données brutes'!$D$2</definedName>
    <definedName name="Hom">'[1]prépa pyramides'!$K$7:$K$25</definedName>
    <definedName name="Hom_jav">#REF!</definedName>
    <definedName name="Hom_jvapro">#REF!</definedName>
    <definedName name="Hom_proport">'[18]pyr pays'!$B$26:$B$43</definedName>
    <definedName name="Hommes">'[19]calculs pr France 1740'!$B$3:$B$23</definedName>
    <definedName name="Hommes2">'[20]prépa pyr avec milit'!$C$8:$C$100</definedName>
    <definedName name="IJ">#REF!</definedName>
    <definedName name="IJcarole">'[21]Lisieux IJ HF Carole'!$D$2</definedName>
    <definedName name="IJF">'[11]modèles utllisés'!$D$123</definedName>
    <definedName name="IJFQ">#REF!</definedName>
    <definedName name="IJH">'[11]modèles utllisés'!$D$124</definedName>
    <definedName name="IJHFR">#REF!</definedName>
    <definedName name="IJHQ">'[8]test Quebec 1801H '!$D$77</definedName>
    <definedName name="IJrr">#REF!</definedName>
    <definedName name="logIJF">#REF!</definedName>
    <definedName name="logIJH">#REF!</definedName>
    <definedName name="m">'[22]prépa fig 8 et 9 OK'!$G$2</definedName>
    <definedName name="matA">'[23]autre matrice Manuel'!$J$7</definedName>
    <definedName name="matB">'[23]autre matrice Manuel'!$J$8</definedName>
    <definedName name="matC">'[23]autre matrice Manuel'!$J$9</definedName>
    <definedName name="matD">'[23]autre matrice Manuel'!$J$10</definedName>
    <definedName name="matE">'[23]autre matrice Manuel'!$J$11</definedName>
    <definedName name="merd">'[13]compar avec var.'!$E$6</definedName>
    <definedName name="mm">'[19]pop france 1740 &amp;1995'!$A$32</definedName>
    <definedName name="mult">'[24]distrib par âges'!$J$37</definedName>
    <definedName name="multi">'[25]MATRICES HF équipondéré'!$BF$2</definedName>
    <definedName name="n" localSheetId="12">#REF!</definedName>
    <definedName name="n" localSheetId="13">#REF!</definedName>
    <definedName name="n">#REF!</definedName>
    <definedName name="Ne">#REF!</definedName>
    <definedName name="Nij">'[21]Lisieux IJ HF Carole'!$B$4</definedName>
    <definedName name="nn">'[26]calculs'!$B$52</definedName>
    <definedName name="NstadeI">#REF!</definedName>
    <definedName name="NstadeII">#REF!</definedName>
    <definedName name="NstadeIII">#REF!</definedName>
    <definedName name="NstadeIV">#REF!</definedName>
    <definedName name="NstadeV">#REF!</definedName>
    <definedName name="NstadeVI">#REF!</definedName>
    <definedName name="NstadeVII">#REF!</definedName>
    <definedName name="p">'[27]essai matrice Daniel'!$M$15</definedName>
    <definedName name="Pqueb">'[8]test Quebec 1801HF(a)'!$D$374</definedName>
    <definedName name="rbis">'[15]estimation pop 1716-18, 1720-21'!#REF!</definedName>
    <definedName name="remer">'[28]prépa pyr avec milit'!$E$6</definedName>
    <definedName name="rezut">'[13]prépa pyramides'!$K$32:$K$50</definedName>
    <definedName name="rhotapi">'[3]calcul pop stable'!#REF!</definedName>
    <definedName name="rr">'[15]estimation pop 1716-18, 1720-21'!$E$4</definedName>
    <definedName name="rrr">'[15]estimation pop 1716-18, 1720-21'!$G$4</definedName>
    <definedName name="S">'[5]var.-vecteurs quiquen F(iS) v.1'!$M$61</definedName>
    <definedName name="sexr">'[29]nvelle rep en stade'!$R$2</definedName>
    <definedName name="SIV">'[5]var.-vecteurs quiquen F(iS) v.1'!$M$67</definedName>
    <definedName name="stadA">#REF!</definedName>
    <definedName name="stadB">#REF!</definedName>
    <definedName name="stadC">#REF!</definedName>
    <definedName name="stadD">#REF!</definedName>
    <definedName name="stadE">#REF!</definedName>
    <definedName name="stade_A" localSheetId="12">#REF!</definedName>
    <definedName name="stade_A" localSheetId="13">#REF!</definedName>
    <definedName name="stade_A">'[14]calcul vecteurs HF équipond'!$C$141</definedName>
    <definedName name="stade_B" localSheetId="12">#REF!</definedName>
    <definedName name="stade_B" localSheetId="13">#REF!</definedName>
    <definedName name="stade_B">'[14]calcul vecteurs HF équipond'!$D$141</definedName>
    <definedName name="stade_C" localSheetId="12">#REF!</definedName>
    <definedName name="stade_C" localSheetId="13">#REF!</definedName>
    <definedName name="stade_C">'[14]calcul vecteurs HF équipond'!$E$141</definedName>
    <definedName name="stade_D" localSheetId="12">#REF!</definedName>
    <definedName name="stade_D" localSheetId="13">#REF!</definedName>
    <definedName name="stade_D">'[14]calcul vecteurs HF équipond'!$F$141</definedName>
    <definedName name="stade_E">#REF!</definedName>
    <definedName name="stade_I" localSheetId="12">'IJ probable dents 11-18'!$B$10</definedName>
    <definedName name="stade_I" localSheetId="13">'IJ probable dents 41-48'!$B$10</definedName>
    <definedName name="stade_I">#REF!</definedName>
    <definedName name="stade_II" localSheetId="12">'IJ probable dents 11-18'!$C$10</definedName>
    <definedName name="stade_II" localSheetId="13">'IJ probable dents 41-48'!$C$10</definedName>
    <definedName name="stade_II">#REF!</definedName>
    <definedName name="stade_III" localSheetId="12">'IJ probable dents 11-18'!$D$10</definedName>
    <definedName name="stade_III" localSheetId="13">'IJ probable dents 41-48'!$D$10</definedName>
    <definedName name="stade_III">#REF!</definedName>
    <definedName name="stade_IV" localSheetId="12">'IJ probable dents 11-18'!$E$10</definedName>
    <definedName name="stade_IV" localSheetId="13">'IJ probable dents 41-48'!$E$10</definedName>
    <definedName name="stade_IV">#REF!</definedName>
    <definedName name="stade_V" localSheetId="12">'IJ probable dents 11-18'!$F$10</definedName>
    <definedName name="stade_V" localSheetId="13">'IJ probable dents 41-48'!$F$10</definedName>
    <definedName name="stade_V">#REF!</definedName>
    <definedName name="stade_VI" localSheetId="12">'IJ probable dents 11-18'!$G$10</definedName>
    <definedName name="stade_VI" localSheetId="13">'IJ probable dents 41-48'!$G$10</definedName>
    <definedName name="stade_VI">#REF!</definedName>
    <definedName name="stade_VII">#REF!</definedName>
    <definedName name="stade1">#REF!</definedName>
    <definedName name="stade2">#REF!</definedName>
    <definedName name="stade3">#REF!</definedName>
    <definedName name="stade4">#REF!</definedName>
    <definedName name="stade5">#REF!</definedName>
    <definedName name="stade6">#REF!</definedName>
    <definedName name="stade7">#REF!</definedName>
    <definedName name="stadI" localSheetId="12">'[9]calcul vecteurs'!$C$24</definedName>
    <definedName name="stadI" localSheetId="13">'[9]calcul vecteurs'!$C$24</definedName>
    <definedName name="stadI">'[9]calcul vecteurs'!$C$24</definedName>
    <definedName name="stadII" localSheetId="12">'[9]calcul vecteurs'!$D$24</definedName>
    <definedName name="stadII" localSheetId="13">'[9]calcul vecteurs'!$D$24</definedName>
    <definedName name="stadII">'[9]calcul vecteurs'!$D$24</definedName>
    <definedName name="stadIII" localSheetId="12">'[9]calcul vecteurs'!$E$24</definedName>
    <definedName name="stadIII" localSheetId="13">'[9]calcul vecteurs'!$E$24</definedName>
    <definedName name="stadIII">'[9]calcul vecteurs'!$E$24</definedName>
    <definedName name="stadIV" localSheetId="12">'[9]calcul vecteurs'!$F$24</definedName>
    <definedName name="stadIV" localSheetId="13">'[9]calcul vecteurs'!$F$24</definedName>
    <definedName name="stadIV">'[9]calcul vecteurs'!$F$24</definedName>
    <definedName name="stadV" localSheetId="12">'[9]calcul vecteurs'!$G$24</definedName>
    <definedName name="stadV" localSheetId="13">'[9]calcul vecteurs'!$G$24</definedName>
    <definedName name="stadV">'[9]calcul vecteurs'!$G$24</definedName>
    <definedName name="stadVI" localSheetId="12">'[9]calcul vecteurs'!$H$24</definedName>
    <definedName name="stadVI" localSheetId="13">'[9]calcul vecteurs'!$H$24</definedName>
    <definedName name="stadVI">'[9]calcul vecteurs'!$H$24</definedName>
    <definedName name="SV">'[5]var.-vecteurs quiquen F(iS) v.1'!$M$73</definedName>
    <definedName name="SVI">'[5]var.-vecteurs quiquen F(iS) v.1'!$M$79</definedName>
    <definedName name="SVII">'[5]var.-vecteurs quiquen F(iS) v.1'!$M$85</definedName>
    <definedName name="t">'[15]taux mortalité peste (hum)'!$G$4</definedName>
    <definedName name="tot">'[6]démo Martigues'!$U$12</definedName>
    <definedName name="tot2ans" localSheetId="12">#REF!</definedName>
    <definedName name="tot2ans" localSheetId="13">#REF!</definedName>
    <definedName name="tot2ans">#REF!</definedName>
    <definedName name="totA" localSheetId="12">'[9]calcul vecteurs'!$I$43</definedName>
    <definedName name="totA" localSheetId="13">'[9]calcul vecteurs'!$I$43</definedName>
    <definedName name="totA">'[9]calcul vecteurs'!$I$43</definedName>
    <definedName name="totAF" localSheetId="12">#REF!</definedName>
    <definedName name="totAF" localSheetId="13">#REF!</definedName>
    <definedName name="totAF">#REF!</definedName>
    <definedName name="totAH" localSheetId="12">#REF!</definedName>
    <definedName name="totAH" localSheetId="13">#REF!</definedName>
    <definedName name="totAH">#REF!</definedName>
    <definedName name="Total" localSheetId="12">'IJ probable dents 11-18'!$H$10</definedName>
    <definedName name="Total" localSheetId="13">'IJ probable dents 41-48'!$H$10</definedName>
    <definedName name="TOTAL">'[9]macro AB calcul age moyen'!$B$24</definedName>
    <definedName name="total1849">'[2]matrice colonne ss correct Dx'!$S$43</definedName>
    <definedName name="total5089">'[2]matrice colonne ss correct Dx'!$S$44</definedName>
    <definedName name="totAnt">#REF!</definedName>
    <definedName name="totcm">'[29]nvelle rep en stade'!$L$45</definedName>
    <definedName name="totcmcs" localSheetId="12">'[9]NVELLES MATRICES'!#REF!</definedName>
    <definedName name="totcmcs" localSheetId="13">'[9]NVELLES MATRICES'!#REF!</definedName>
    <definedName name="totcmcs">'[9]NVELLES MATRICES'!#REF!</definedName>
    <definedName name="totcmf">'[29]nvelle rep en stade'!$G$45</definedName>
    <definedName name="totcmh">'[29]nvelle rep en stade'!$B$45</definedName>
    <definedName name="totcmhpond">'[29]nvelle rep en stade'!$Q$45</definedName>
    <definedName name="totEsp">'[2]matrice colonne ss correct Dx'!$S$31</definedName>
    <definedName name="TotEsp18">'[2]matrice colonne ss correct Dx'!$S$31</definedName>
    <definedName name="TotEsp30">'[2]matrice colonne ss correct Dx'!$S$32</definedName>
    <definedName name="TotEsp40">'[2]matrice colonne ss correct Dx'!$S$33</definedName>
    <definedName name="TotEsp50">'[2]matrice colonne ss correct Dx'!$S$34</definedName>
    <definedName name="TotEsp60">'[2]matrice colonne ss correct Dx'!$S$35</definedName>
    <definedName name="TotEsp70">'[2]matrice colonne ss correct Dx'!$S$36</definedName>
    <definedName name="TotEsp80">'[2]matrice colonne ss correct Dx'!$S$37</definedName>
    <definedName name="totF">'[29]lissage sur ages annuels'!$AE$21</definedName>
    <definedName name="totF1" localSheetId="12">'[9]analyse &amp; distrib selon Dx Lisb'!$B$91</definedName>
    <definedName name="totF1" localSheetId="13">'[9]analyse &amp; distrib selon Dx Lisb'!$B$91</definedName>
    <definedName name="totF1">'[9]analyse &amp; distrib selon Dx Lisb'!$B$91</definedName>
    <definedName name="totF10" localSheetId="12">'[9]analyse &amp; distrib selon Dx Lisb'!$K$91</definedName>
    <definedName name="totF10" localSheetId="13">'[9]analyse &amp; distrib selon Dx Lisb'!$K$91</definedName>
    <definedName name="totF10">'[9]analyse &amp; distrib selon Dx Lisb'!$K$91</definedName>
    <definedName name="totF11" localSheetId="12">'[9]analyse &amp; distrib selon Dx Lisb'!$L$91</definedName>
    <definedName name="totF11" localSheetId="13">'[9]analyse &amp; distrib selon Dx Lisb'!$L$91</definedName>
    <definedName name="totF11">'[9]analyse &amp; distrib selon Dx Lisb'!$L$91</definedName>
    <definedName name="totF12" localSheetId="12">'[9]analyse &amp; distrib selon Dx Lisb'!$M$91</definedName>
    <definedName name="totF12" localSheetId="13">'[9]analyse &amp; distrib selon Dx Lisb'!$M$91</definedName>
    <definedName name="totF12">'[9]analyse &amp; distrib selon Dx Lisb'!$M$91</definedName>
    <definedName name="totF13" localSheetId="12">'[9]analyse &amp; distrib selon Dx Lisb'!$N$91</definedName>
    <definedName name="totF13" localSheetId="13">'[9]analyse &amp; distrib selon Dx Lisb'!$N$91</definedName>
    <definedName name="totF13">'[9]analyse &amp; distrib selon Dx Lisb'!$N$91</definedName>
    <definedName name="totF14" localSheetId="12">'[9]analyse &amp; distrib selon Dx Lisb'!$O$91</definedName>
    <definedName name="totF14" localSheetId="13">'[9]analyse &amp; distrib selon Dx Lisb'!$O$91</definedName>
    <definedName name="totF14">'[9]analyse &amp; distrib selon Dx Lisb'!$O$91</definedName>
    <definedName name="totF15" localSheetId="12">'[9]analyse &amp; distrib selon Dx Lisb'!$P$91</definedName>
    <definedName name="totF15" localSheetId="13">'[9]analyse &amp; distrib selon Dx Lisb'!$P$91</definedName>
    <definedName name="totF15">'[9]analyse &amp; distrib selon Dx Lisb'!$P$91</definedName>
    <definedName name="totF16" localSheetId="12">'[9]analyse &amp; distrib selon Dx Lisb'!$Q$91</definedName>
    <definedName name="totF16" localSheetId="13">'[9]analyse &amp; distrib selon Dx Lisb'!$Q$91</definedName>
    <definedName name="totF16">'[9]analyse &amp; distrib selon Dx Lisb'!$Q$91</definedName>
    <definedName name="totF2" localSheetId="12">'[9]analyse &amp; distrib selon Dx Lisb'!$C$91</definedName>
    <definedName name="totF2" localSheetId="13">'[9]analyse &amp; distrib selon Dx Lisb'!$C$91</definedName>
    <definedName name="totF2">'[9]analyse &amp; distrib selon Dx Lisb'!$C$91</definedName>
    <definedName name="totF3" localSheetId="12">'[9]analyse &amp; distrib selon Dx Lisb'!$D$91</definedName>
    <definedName name="totF3" localSheetId="13">'[9]analyse &amp; distrib selon Dx Lisb'!$D$91</definedName>
    <definedName name="totF3">'[9]analyse &amp; distrib selon Dx Lisb'!$D$91</definedName>
    <definedName name="totF4" localSheetId="12">'[9]analyse &amp; distrib selon Dx Lisb'!$E$91</definedName>
    <definedName name="totF4" localSheetId="13">'[9]analyse &amp; distrib selon Dx Lisb'!$E$91</definedName>
    <definedName name="totF4">'[9]analyse &amp; distrib selon Dx Lisb'!$E$91</definedName>
    <definedName name="totF5" localSheetId="12">'[9]analyse &amp; distrib selon Dx Lisb'!$F$91</definedName>
    <definedName name="totF5" localSheetId="13">'[9]analyse &amp; distrib selon Dx Lisb'!$F$91</definedName>
    <definedName name="totF5">'[9]analyse &amp; distrib selon Dx Lisb'!$F$91</definedName>
    <definedName name="totF6" localSheetId="12">'[9]analyse &amp; distrib selon Dx Lisb'!$G$91</definedName>
    <definedName name="totF6" localSheetId="13">'[9]analyse &amp; distrib selon Dx Lisb'!$G$91</definedName>
    <definedName name="totF6">'[9]analyse &amp; distrib selon Dx Lisb'!$G$91</definedName>
    <definedName name="totF7" localSheetId="12">'[9]analyse &amp; distrib selon Dx Lisb'!$H$91</definedName>
    <definedName name="totF7" localSheetId="13">'[9]analyse &amp; distrib selon Dx Lisb'!$H$91</definedName>
    <definedName name="totF7">'[9]analyse &amp; distrib selon Dx Lisb'!$H$91</definedName>
    <definedName name="totF8" localSheetId="12">'[9]analyse &amp; distrib selon Dx Lisb'!$I$91</definedName>
    <definedName name="totF8" localSheetId="13">'[9]analyse &amp; distrib selon Dx Lisb'!$I$91</definedName>
    <definedName name="totF8">'[9]analyse &amp; distrib selon Dx Lisb'!$I$91</definedName>
    <definedName name="totF9" localSheetId="12">'[9]analyse &amp; distrib selon Dx Lisb'!$J$91</definedName>
    <definedName name="totF9" localSheetId="13">'[9]analyse &amp; distrib selon Dx Lisb'!$J$91</definedName>
    <definedName name="totF9">'[9]analyse &amp; distrib selon Dx Lisb'!$J$91</definedName>
    <definedName name="totFis" localSheetId="12">'[9]analyse répartitions'!$G$98</definedName>
    <definedName name="totFis" localSheetId="13">'[9]analyse répartitions'!$G$98</definedName>
    <definedName name="totFis">'[9]analyse répartitions'!$G$98</definedName>
    <definedName name="totH">'[29]lissage sur ages annuels'!$AF$21</definedName>
    <definedName name="totH1" localSheetId="12">'[9]analyse &amp; distrib selon Dx Lisb'!$W$45</definedName>
    <definedName name="totH1" localSheetId="13">'[9]analyse &amp; distrib selon Dx Lisb'!$W$45</definedName>
    <definedName name="totH1">'[9]analyse &amp; distrib selon Dx Lisb'!$W$45</definedName>
    <definedName name="totH10" localSheetId="12">'[9]analyse &amp; distrib selon Dx Lisb'!$AF$45</definedName>
    <definedName name="totH10" localSheetId="13">'[9]analyse &amp; distrib selon Dx Lisb'!$AF$45</definedName>
    <definedName name="totH10">'[9]analyse &amp; distrib selon Dx Lisb'!$AF$45</definedName>
    <definedName name="totH11" localSheetId="12">'[9]analyse &amp; distrib selon Dx Lisb'!$AG$45</definedName>
    <definedName name="totH11" localSheetId="13">'[9]analyse &amp; distrib selon Dx Lisb'!$AG$45</definedName>
    <definedName name="totH11">'[9]analyse &amp; distrib selon Dx Lisb'!$AG$45</definedName>
    <definedName name="totH12" localSheetId="12">'[9]analyse &amp; distrib selon Dx Lisb'!$AH$45</definedName>
    <definedName name="totH12" localSheetId="13">'[9]analyse &amp; distrib selon Dx Lisb'!$AH$45</definedName>
    <definedName name="totH12">'[9]analyse &amp; distrib selon Dx Lisb'!$AH$45</definedName>
    <definedName name="totH13" localSheetId="12">'[9]analyse &amp; distrib selon Dx Lisb'!$AI$45</definedName>
    <definedName name="totH13" localSheetId="13">'[9]analyse &amp; distrib selon Dx Lisb'!$AI$45</definedName>
    <definedName name="totH13">'[9]analyse &amp; distrib selon Dx Lisb'!$AI$45</definedName>
    <definedName name="totH14" localSheetId="12">'[9]analyse &amp; distrib selon Dx Lisb'!$AJ$45</definedName>
    <definedName name="totH14" localSheetId="13">'[9]analyse &amp; distrib selon Dx Lisb'!$AJ$45</definedName>
    <definedName name="totH14">'[9]analyse &amp; distrib selon Dx Lisb'!$AJ$45</definedName>
    <definedName name="totH15" localSheetId="12">'[9]analyse &amp; distrib selon Dx Lisb'!$AK$45</definedName>
    <definedName name="totH15" localSheetId="13">'[9]analyse &amp; distrib selon Dx Lisb'!$AK$45</definedName>
    <definedName name="totH15">'[9]analyse &amp; distrib selon Dx Lisb'!$AK$45</definedName>
    <definedName name="totH2" localSheetId="12">'[9]analyse &amp; distrib selon Dx Lisb'!$X$45</definedName>
    <definedName name="totH2" localSheetId="13">'[9]analyse &amp; distrib selon Dx Lisb'!$X$45</definedName>
    <definedName name="totH2">'[9]analyse &amp; distrib selon Dx Lisb'!$X$45</definedName>
    <definedName name="totH3" localSheetId="12">'[9]analyse &amp; distrib selon Dx Lisb'!$Y$45</definedName>
    <definedName name="totH3" localSheetId="13">'[9]analyse &amp; distrib selon Dx Lisb'!$Y$45</definedName>
    <definedName name="totH3">'[9]analyse &amp; distrib selon Dx Lisb'!$Y$45</definedName>
    <definedName name="totH4" localSheetId="12">'[9]analyse &amp; distrib selon Dx Lisb'!$Z$45</definedName>
    <definedName name="totH4" localSheetId="13">'[9]analyse &amp; distrib selon Dx Lisb'!$Z$45</definedName>
    <definedName name="totH4">'[9]analyse &amp; distrib selon Dx Lisb'!$Z$45</definedName>
    <definedName name="totH5" localSheetId="12">'[9]analyse &amp; distrib selon Dx Lisb'!$AA$45</definedName>
    <definedName name="totH5" localSheetId="13">'[9]analyse &amp; distrib selon Dx Lisb'!$AA$45</definedName>
    <definedName name="totH5">'[9]analyse &amp; distrib selon Dx Lisb'!$AA$45</definedName>
    <definedName name="totH6" localSheetId="12">'[9]analyse &amp; distrib selon Dx Lisb'!$AB$45</definedName>
    <definedName name="totH6" localSheetId="13">'[9]analyse &amp; distrib selon Dx Lisb'!$AB$45</definedName>
    <definedName name="totH6">'[9]analyse &amp; distrib selon Dx Lisb'!$AB$45</definedName>
    <definedName name="totH7" localSheetId="12">'[9]analyse &amp; distrib selon Dx Lisb'!$AC$45</definedName>
    <definedName name="totH7" localSheetId="13">'[9]analyse &amp; distrib selon Dx Lisb'!$AC$45</definedName>
    <definedName name="totH7">'[9]analyse &amp; distrib selon Dx Lisb'!$AC$45</definedName>
    <definedName name="totH8" localSheetId="12">'[9]analyse &amp; distrib selon Dx Lisb'!$AD$45</definedName>
    <definedName name="totH8" localSheetId="13">'[9]analyse &amp; distrib selon Dx Lisb'!$AD$45</definedName>
    <definedName name="totH8">'[9]analyse &amp; distrib selon Dx Lisb'!$AD$45</definedName>
    <definedName name="totH9" localSheetId="12">'[9]analyse &amp; distrib selon Dx Lisb'!$AE$45</definedName>
    <definedName name="totH9" localSheetId="13">'[9]analyse &amp; distrib selon Dx Lisb'!$AE$45</definedName>
    <definedName name="totH9">'[9]analyse &amp; distrib selon Dx Lisb'!$AE$45</definedName>
    <definedName name="totHFis" localSheetId="12">'[9]analyse répartitions'!$AX$98</definedName>
    <definedName name="totHFis" localSheetId="13">'[9]analyse répartitions'!$AX$98</definedName>
    <definedName name="totHFis">'[9]analyse répartitions'!$AX$98</definedName>
    <definedName name="totHh1" localSheetId="12">#REF!</definedName>
    <definedName name="totHh1" localSheetId="13">#REF!</definedName>
    <definedName name="totHh1">#REF!</definedName>
    <definedName name="totHh10" localSheetId="12">#REF!</definedName>
    <definedName name="totHh10" localSheetId="13">#REF!</definedName>
    <definedName name="totHh10">#REF!</definedName>
    <definedName name="totHh11" localSheetId="12">#REF!</definedName>
    <definedName name="totHh11" localSheetId="13">#REF!</definedName>
    <definedName name="totHh11">#REF!</definedName>
    <definedName name="totHh12" localSheetId="12">#REF!</definedName>
    <definedName name="totHh12" localSheetId="13">#REF!</definedName>
    <definedName name="totHh12">#REF!</definedName>
    <definedName name="totHh13" localSheetId="12">#REF!</definedName>
    <definedName name="totHh13" localSheetId="13">#REF!</definedName>
    <definedName name="totHh13">#REF!</definedName>
    <definedName name="totHh14" localSheetId="12">#REF!</definedName>
    <definedName name="totHh14" localSheetId="13">#REF!</definedName>
    <definedName name="totHh14">#REF!</definedName>
    <definedName name="totHh15" localSheetId="12">#REF!</definedName>
    <definedName name="totHh15" localSheetId="13">#REF!</definedName>
    <definedName name="totHh15">#REF!</definedName>
    <definedName name="totHh16" localSheetId="12">#REF!</definedName>
    <definedName name="totHh16" localSheetId="13">#REF!</definedName>
    <definedName name="totHh16">#REF!</definedName>
    <definedName name="totHh2" localSheetId="12">#REF!</definedName>
    <definedName name="totHh2" localSheetId="13">#REF!</definedName>
    <definedName name="totHh2">#REF!</definedName>
    <definedName name="totHh3" localSheetId="12">#REF!</definedName>
    <definedName name="totHh3" localSheetId="13">#REF!</definedName>
    <definedName name="totHh3">#REF!</definedName>
    <definedName name="totHh4" localSheetId="12">#REF!</definedName>
    <definedName name="totHh4" localSheetId="13">#REF!</definedName>
    <definedName name="totHh4">#REF!</definedName>
    <definedName name="totHh5" localSheetId="12">#REF!</definedName>
    <definedName name="totHh5" localSheetId="13">#REF!</definedName>
    <definedName name="totHh5">#REF!</definedName>
    <definedName name="totHh6" localSheetId="12">#REF!</definedName>
    <definedName name="totHh6" localSheetId="13">#REF!</definedName>
    <definedName name="totHh6">#REF!</definedName>
    <definedName name="totHh7" localSheetId="12">#REF!</definedName>
    <definedName name="totHh7" localSheetId="13">#REF!</definedName>
    <definedName name="totHh7">#REF!</definedName>
    <definedName name="totHh8" localSheetId="12">#REF!</definedName>
    <definedName name="totHh8" localSheetId="13">#REF!</definedName>
    <definedName name="totHh8">#REF!</definedName>
    <definedName name="totHh9" localSheetId="12">#REF!</definedName>
    <definedName name="totHh9" localSheetId="13">#REF!</definedName>
    <definedName name="totHh9">#REF!</definedName>
    <definedName name="totHis" localSheetId="12">'[9]analyse répartitions'!$AC$98</definedName>
    <definedName name="totHis" localSheetId="13">'[9]analyse répartitions'!$AC$98</definedName>
    <definedName name="totHis">'[9]analyse répartitions'!$AC$98</definedName>
    <definedName name="totI">#REF!</definedName>
    <definedName name="totII">#REF!</definedName>
    <definedName name="totIII">#REF!</definedName>
    <definedName name="totIV">#REF!</definedName>
    <definedName name="TOTRouen">'[23]autre matrice Manuel'!$G$52</definedName>
    <definedName name="totsite">#REF!</definedName>
    <definedName name="totstaIa" localSheetId="12">'[9]calcul vecteurs 2e boucle'!$D$118</definedName>
    <definedName name="totstaIa" localSheetId="13">'[9]calcul vecteurs 2e boucle'!$D$118</definedName>
    <definedName name="totstaIa">'[9]calcul vecteurs 2e boucle'!$D$118</definedName>
    <definedName name="totstaIIa" localSheetId="12">'[9]calcul vecteurs 2e boucle'!$F$118</definedName>
    <definedName name="totstaIIa" localSheetId="13">'[9]calcul vecteurs 2e boucle'!$F$118</definedName>
    <definedName name="totstaIIa">'[9]calcul vecteurs 2e boucle'!$F$118</definedName>
    <definedName name="totstaIIIa" localSheetId="12">'[9]calcul vecteurs 2e boucle'!$H$118</definedName>
    <definedName name="totstaIIIa" localSheetId="13">'[9]calcul vecteurs 2e boucle'!$H$118</definedName>
    <definedName name="totstaIIIa">'[9]calcul vecteurs 2e boucle'!$H$118</definedName>
    <definedName name="totstaIVa" localSheetId="12">'[9]calcul vecteurs 2e boucle'!$J$118</definedName>
    <definedName name="totstaIVa" localSheetId="13">'[9]calcul vecteurs 2e boucle'!$J$118</definedName>
    <definedName name="totstaIVa">'[9]calcul vecteurs 2e boucle'!$J$118</definedName>
    <definedName name="totstaVa" localSheetId="12">'[9]calcul vecteurs 2e boucle'!$L$118</definedName>
    <definedName name="totstaVa" localSheetId="13">'[9]calcul vecteurs 2e boucle'!$L$118</definedName>
    <definedName name="totstaVa">'[9]calcul vecteurs 2e boucle'!$L$118</definedName>
    <definedName name="totstaVIa" localSheetId="12">'[9]calcul vecteurs 2e boucle'!$N$118</definedName>
    <definedName name="totstaVIa" localSheetId="13">'[9]calcul vecteurs 2e boucle'!$N$118</definedName>
    <definedName name="totstaVIa">'[9]calcul vecteurs 2e boucle'!$N$118</definedName>
    <definedName name="totV">#REF!</definedName>
    <definedName name="totVI">#REF!</definedName>
    <definedName name="totVII">#REF!</definedName>
    <definedName name="x">'[19]pop france 1740 &amp;1995'!$C$26</definedName>
    <definedName name="z">'[30]ex Mb-66%'!$I$27</definedName>
    <definedName name="zut">'[16]var.-vecteurs quiquen F(iS) v.1'!$P$81</definedName>
    <definedName name="zz">'[19]prépa fig 6, 7, 8, 9'!$C$24</definedName>
  </definedNames>
  <calcPr fullCalcOnLoad="1"/>
</workbook>
</file>

<file path=xl/comments2.xml><?xml version="1.0" encoding="utf-8"?>
<comments xmlns="http://schemas.openxmlformats.org/spreadsheetml/2006/main">
  <authors>
    <author>seguy</author>
  </authors>
  <commentList>
    <comment ref="O40" authorId="0">
      <text>
        <r>
          <rPr>
            <b/>
            <sz val="8"/>
            <rFont val="Tahoma"/>
            <family val="2"/>
          </rPr>
          <t>seguy:</t>
        </r>
        <r>
          <rPr>
            <sz val="8"/>
            <rFont val="Tahoma"/>
            <family val="2"/>
          </rPr>
          <t xml:space="preserve">
lissage des sonnées</t>
        </r>
      </text>
    </comment>
    <comment ref="P41" authorId="0">
      <text>
        <r>
          <rPr>
            <b/>
            <sz val="8"/>
            <rFont val="Tahoma"/>
            <family val="2"/>
          </rPr>
          <t>seguy:</t>
        </r>
        <r>
          <rPr>
            <sz val="8"/>
            <rFont val="Tahoma"/>
            <family val="2"/>
          </rPr>
          <t xml:space="preserve">
lissage des sonnées</t>
        </r>
      </text>
    </comment>
  </commentList>
</comments>
</file>

<file path=xl/sharedStrings.xml><?xml version="1.0" encoding="utf-8"?>
<sst xmlns="http://schemas.openxmlformats.org/spreadsheetml/2006/main" count="963" uniqueCount="119">
  <si>
    <t>total</t>
  </si>
  <si>
    <t>cl. age</t>
  </si>
  <si>
    <t>EN %</t>
  </si>
  <si>
    <t xml:space="preserve">age moyen </t>
  </si>
  <si>
    <t>Total</t>
  </si>
  <si>
    <t>Ages</t>
  </si>
  <si>
    <t>stade I</t>
  </si>
  <si>
    <t>stade II</t>
  </si>
  <si>
    <t>stade III</t>
  </si>
  <si>
    <t>stade IV</t>
  </si>
  <si>
    <t>stade V</t>
  </si>
  <si>
    <t>valeur centrale du groupe d'ages</t>
  </si>
  <si>
    <t>Estimation de la distribution probable par groupes d'âges et calcul de l'âge moyen associé</t>
  </si>
  <si>
    <t>Dents 11-18</t>
  </si>
  <si>
    <t>age en années</t>
  </si>
  <si>
    <t xml:space="preserve">rappel coefficents </t>
  </si>
  <si>
    <t>stades</t>
  </si>
  <si>
    <t>4-5</t>
  </si>
  <si>
    <t>I</t>
  </si>
  <si>
    <t>6-13</t>
  </si>
  <si>
    <t>II</t>
  </si>
  <si>
    <t>14-16</t>
  </si>
  <si>
    <t>III</t>
  </si>
  <si>
    <t>17-21</t>
  </si>
  <si>
    <t>IV</t>
  </si>
  <si>
    <t>22-25</t>
  </si>
  <si>
    <t>V</t>
  </si>
  <si>
    <t>26-29</t>
  </si>
  <si>
    <t>VI</t>
  </si>
  <si>
    <t>30-31</t>
  </si>
  <si>
    <t>VII</t>
  </si>
  <si>
    <t>VIII</t>
  </si>
  <si>
    <t>Dents 41-48</t>
  </si>
  <si>
    <t>6-12</t>
  </si>
  <si>
    <t>13-17</t>
  </si>
  <si>
    <t>18-22</t>
  </si>
  <si>
    <t>23-25</t>
  </si>
  <si>
    <t>Dents 14-17</t>
  </si>
  <si>
    <t>1-2</t>
  </si>
  <si>
    <t>3-6</t>
  </si>
  <si>
    <t>7-9</t>
  </si>
  <si>
    <t>10-12</t>
  </si>
  <si>
    <t>14-15</t>
  </si>
  <si>
    <t>16</t>
  </si>
  <si>
    <t>Dents 44-47</t>
  </si>
  <si>
    <t>7-8</t>
  </si>
  <si>
    <t>9-11</t>
  </si>
  <si>
    <t>12-13</t>
  </si>
  <si>
    <t>Dents 14-17 &amp; 44-47</t>
  </si>
  <si>
    <t>2-4</t>
  </si>
  <si>
    <t>5-12</t>
  </si>
  <si>
    <t>23-26</t>
  </si>
  <si>
    <t>27-30</t>
  </si>
  <si>
    <t>31-32</t>
  </si>
  <si>
    <t>Groupes d'âges annuels</t>
  </si>
  <si>
    <t>Groupes d'âges "quinquennaux"</t>
  </si>
  <si>
    <t>Groupes d'âges "décennaux"</t>
  </si>
  <si>
    <t>rappel coefficient</t>
  </si>
  <si>
    <t>5-9</t>
  </si>
  <si>
    <t>10-14</t>
  </si>
  <si>
    <t>15-17</t>
  </si>
  <si>
    <t>5-14</t>
  </si>
  <si>
    <t>17-22</t>
  </si>
  <si>
    <t>Matrice Dents 11-18</t>
  </si>
  <si>
    <t>Matrice Dents 41-48</t>
  </si>
  <si>
    <t>Matrice Dents 14-17</t>
  </si>
  <si>
    <t>Matrice Dents 44-47</t>
  </si>
  <si>
    <t>Matrice Dents 14-17 &amp;44-47</t>
  </si>
  <si>
    <t>Matrice Dents 14-17 &amp; 44-47</t>
  </si>
  <si>
    <t>stade VI</t>
  </si>
  <si>
    <t>stade VII</t>
  </si>
  <si>
    <t>Matrice de probabilités (PLisbonne1890)- Dents 11-18 - sexes réunis</t>
  </si>
  <si>
    <t>Stade I</t>
  </si>
  <si>
    <t>Stade II</t>
  </si>
  <si>
    <t>Stade III</t>
  </si>
  <si>
    <t>Stade IV</t>
  </si>
  <si>
    <t>Stade V</t>
  </si>
  <si>
    <t>Stade VI</t>
  </si>
  <si>
    <t>coefficient de minéralisation</t>
  </si>
  <si>
    <t>Rappel loi mortalité Lisbonne 1893</t>
  </si>
  <si>
    <t>Rappel loi mortalité Lisbonne 1894</t>
  </si>
  <si>
    <t>Stade VII</t>
  </si>
  <si>
    <t>Stade VIII</t>
  </si>
  <si>
    <t>stade VIII</t>
  </si>
  <si>
    <t>Matrice de probabilités (PLisbonne1890)- Dents 41-48 - sexes réunis</t>
  </si>
  <si>
    <t>Matrice de probabilités (PLisbonne1890)- Dents 14-17 - sexes réunis</t>
  </si>
  <si>
    <t>Matrice de probabilités (PLisbonne1890)- Dents 44-47 - sexes réunis</t>
  </si>
  <si>
    <t>Matrice de probabilités (PLisbonne1890)- Dents 14-17 &amp; 44-47 - sexes réunis</t>
  </si>
  <si>
    <t xml:space="preserve">ligne utilisateur </t>
  </si>
  <si>
    <t>ligne utilisateur</t>
  </si>
  <si>
    <t>Nom de la feuille</t>
  </si>
  <si>
    <t>Contenu</t>
  </si>
  <si>
    <t>Rappels des données</t>
  </si>
  <si>
    <t>Estimation de l'indice de juvénilité probable</t>
  </si>
  <si>
    <t>IJ</t>
  </si>
  <si>
    <t>Nombre d'adultes       (20 et +)</t>
  </si>
  <si>
    <t>Matrice annuelle dents 11-18</t>
  </si>
  <si>
    <t>Matrice annuelle dents 41-48</t>
  </si>
  <si>
    <t>Matrice annuelle dents 14-17</t>
  </si>
  <si>
    <t>Matrice annuelle dents 44-47</t>
  </si>
  <si>
    <t>Matrice annuelle dents 14-17 &amp; 44-47</t>
  </si>
  <si>
    <t>Matrice quinquennale dents 11-18</t>
  </si>
  <si>
    <t>Matrice quinquennale dents 41-48</t>
  </si>
  <si>
    <t>Matrice quinquennale dents 14-17</t>
  </si>
  <si>
    <t>Matrice quinquennale dents 44-47</t>
  </si>
  <si>
    <t>Matrice quinquennale dents 14-17 &amp; 44-47</t>
  </si>
  <si>
    <t>Matrice décennale dents 14-17</t>
  </si>
  <si>
    <t>Matrice décennale dents 44-47</t>
  </si>
  <si>
    <t>Matrice décennale dents 14-17 &amp; 44-47</t>
  </si>
  <si>
    <t>Tableau de contingence et les différentes matrices de fréquence utilisées dans ce classeur</t>
  </si>
  <si>
    <t>Feuille de calcul de la distribution probable par classes d'âges annuelles au décès et de l'âge moyen au décès associé, selon différentes observations dentaires. Représentations graphiques associées</t>
  </si>
  <si>
    <t>Feuille de calcul de la distribution probable par classes d'âges "quiquennales" au décès et de l'âge moyen au décès associé, selon différentes observations dentaires. Représentations graphiques associées</t>
  </si>
  <si>
    <t>Feuille de cacul de l'indice de juvénilité probable, selon différentes observations dentaires</t>
  </si>
  <si>
    <t xml:space="preserve">Données regroupées par stades de minéralisation (Population de référence : PLisbonne1890).  </t>
  </si>
  <si>
    <r>
      <t>Matrices de fréquences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  <family val="0"/>
      </rPr>
      <t xml:space="preserve">).                                                                                                                                                   </t>
    </r>
  </si>
  <si>
    <t>Matrice de probabilités (PLisbonne1890)- Dents 11-18- sexes réunis</t>
  </si>
  <si>
    <t>Matrice de probabilités (PLisbonne1890)- Dents 41-48 - sexes réunis</t>
  </si>
  <si>
    <t>matrice décennale dents 11-18</t>
  </si>
  <si>
    <t>matrice décennale dents 41-48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</si>
</sst>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F&quot;_-;\-* #,##0.00&quot; F&quot;_-;_-* &quot;-&quot;??&quot; F&quot;_-;_-@_-"/>
    <numFmt numFmtId="165" formatCode="0.0"/>
    <numFmt numFmtId="166" formatCode="_-* #,##0.00\ [$€]_-;\-* #,##0.00\ [$€]_-;_-* &quot;-&quot;??\ [$€]_-;_-@_-"/>
    <numFmt numFmtId="167" formatCode="0.000"/>
  </numFmts>
  <fonts count="64">
    <font>
      <sz val="9"/>
      <name val="Genev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8"/>
      <name val="Geneva"/>
      <family val="0"/>
    </font>
    <font>
      <b/>
      <sz val="10"/>
      <name val="Arial"/>
      <family val="2"/>
    </font>
    <font>
      <b/>
      <sz val="9"/>
      <name val="Geneva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u val="single"/>
      <sz val="8"/>
      <name val="Arial"/>
      <family val="2"/>
    </font>
    <font>
      <b/>
      <vertAlign val="subscript"/>
      <sz val="10"/>
      <name val="Geneva"/>
      <family val="2"/>
    </font>
    <font>
      <b/>
      <sz val="10"/>
      <name val="Geneva"/>
      <family val="0"/>
    </font>
    <font>
      <sz val="10"/>
      <color indexed="48"/>
      <name val="Arial"/>
      <family val="2"/>
    </font>
    <font>
      <b/>
      <sz val="11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4"/>
      <name val="Geneva"/>
      <family val="2"/>
    </font>
    <font>
      <b/>
      <i/>
      <sz val="10"/>
      <name val="Arial"/>
      <family val="2"/>
    </font>
    <font>
      <b/>
      <sz val="9"/>
      <color indexed="14"/>
      <name val="Geneva"/>
      <family val="2"/>
    </font>
    <font>
      <b/>
      <sz val="8"/>
      <color indexed="10"/>
      <name val="Arial"/>
      <family val="2"/>
    </font>
    <font>
      <b/>
      <sz val="9"/>
      <color indexed="10"/>
      <name val="Genev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0.25"/>
      <color indexed="8"/>
      <name val="Arial"/>
      <family val="2"/>
    </font>
    <font>
      <b/>
      <sz val="8"/>
      <color indexed="8"/>
      <name val="Arial"/>
      <family val="2"/>
    </font>
    <font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Genev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166" fontId="2" fillId="0" borderId="0" applyFont="0" applyFill="0" applyBorder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385">
    <xf numFmtId="0" fontId="0" fillId="0" borderId="0" xfId="0" applyAlignment="1">
      <alignment/>
    </xf>
    <xf numFmtId="0" fontId="2" fillId="0" borderId="0" xfId="59">
      <alignment/>
      <protection/>
    </xf>
    <xf numFmtId="0" fontId="2" fillId="0" borderId="0" xfId="58" applyFont="1">
      <alignment/>
      <protection/>
    </xf>
    <xf numFmtId="0" fontId="8" fillId="0" borderId="10" xfId="58" applyFont="1" applyBorder="1" applyAlignment="1">
      <alignment horizontal="center"/>
      <protection/>
    </xf>
    <xf numFmtId="0" fontId="9" fillId="0" borderId="10" xfId="58" applyFont="1" applyBorder="1" applyAlignment="1">
      <alignment horizontal="center"/>
      <protection/>
    </xf>
    <xf numFmtId="0" fontId="10" fillId="0" borderId="10" xfId="58" applyFont="1" applyBorder="1" applyAlignment="1">
      <alignment horizontal="center"/>
      <protection/>
    </xf>
    <xf numFmtId="2" fontId="10" fillId="0" borderId="10" xfId="58" applyNumberFormat="1" applyFont="1" applyBorder="1" applyAlignment="1">
      <alignment horizontal="center"/>
      <protection/>
    </xf>
    <xf numFmtId="1" fontId="9" fillId="33" borderId="10" xfId="58" applyNumberFormat="1" applyFont="1" applyFill="1" applyBorder="1" applyAlignment="1">
      <alignment horizontal="center"/>
      <protection/>
    </xf>
    <xf numFmtId="0" fontId="7" fillId="0" borderId="0" xfId="58" applyFont="1" applyFill="1" applyAlignment="1">
      <alignment wrapText="1"/>
      <protection/>
    </xf>
    <xf numFmtId="0" fontId="2" fillId="0" borderId="0" xfId="58" applyFont="1" applyBorder="1">
      <alignment/>
      <protection/>
    </xf>
    <xf numFmtId="0" fontId="3" fillId="34" borderId="0" xfId="51" applyFill="1" applyBorder="1">
      <alignment/>
      <protection/>
    </xf>
    <xf numFmtId="0" fontId="3" fillId="0" borderId="0" xfId="51">
      <alignment/>
      <protection/>
    </xf>
    <xf numFmtId="0" fontId="3" fillId="34" borderId="0" xfId="51" applyFill="1">
      <alignment/>
      <protection/>
    </xf>
    <xf numFmtId="0" fontId="0" fillId="34" borderId="0" xfId="55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5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1" fontId="10" fillId="0" borderId="0" xfId="58" applyNumberFormat="1" applyFont="1" applyBorder="1" applyAlignment="1">
      <alignment horizontal="center"/>
      <protection/>
    </xf>
    <xf numFmtId="0" fontId="12" fillId="0" borderId="11" xfId="58" applyFont="1" applyBorder="1" applyAlignment="1">
      <alignment horizontal="center" wrapText="1"/>
      <protection/>
    </xf>
    <xf numFmtId="0" fontId="2" fillId="0" borderId="10" xfId="58" applyFont="1" applyBorder="1" applyAlignment="1">
      <alignment horizontal="center"/>
      <protection/>
    </xf>
    <xf numFmtId="0" fontId="3" fillId="0" borderId="0" xfId="52">
      <alignment/>
      <protection/>
    </xf>
    <xf numFmtId="0" fontId="0" fillId="0" borderId="12" xfId="52" applyFont="1" applyBorder="1" applyAlignment="1">
      <alignment horizontal="center" wrapText="1"/>
      <protection/>
    </xf>
    <xf numFmtId="0" fontId="3" fillId="0" borderId="13" xfId="52" applyBorder="1" applyAlignment="1">
      <alignment horizontal="center"/>
      <protection/>
    </xf>
    <xf numFmtId="0" fontId="3" fillId="0" borderId="12" xfId="52" applyBorder="1" applyAlignment="1">
      <alignment horizontal="center"/>
      <protection/>
    </xf>
    <xf numFmtId="0" fontId="3" fillId="0" borderId="14" xfId="52" applyBorder="1" applyAlignment="1">
      <alignment horizontal="center"/>
      <protection/>
    </xf>
    <xf numFmtId="0" fontId="3" fillId="0" borderId="15" xfId="52" applyBorder="1" applyAlignment="1">
      <alignment horizontal="center"/>
      <protection/>
    </xf>
    <xf numFmtId="0" fontId="3" fillId="0" borderId="16" xfId="52" applyBorder="1" applyAlignment="1">
      <alignment horizontal="center"/>
      <protection/>
    </xf>
    <xf numFmtId="0" fontId="14" fillId="0" borderId="16" xfId="52" applyFont="1" applyBorder="1" applyAlignment="1">
      <alignment horizontal="center"/>
      <protection/>
    </xf>
    <xf numFmtId="1" fontId="5" fillId="0" borderId="10" xfId="52" applyNumberFormat="1" applyFont="1" applyBorder="1">
      <alignment/>
      <protection/>
    </xf>
    <xf numFmtId="0" fontId="3" fillId="0" borderId="17" xfId="52" applyBorder="1" applyAlignment="1">
      <alignment horizontal="center"/>
      <protection/>
    </xf>
    <xf numFmtId="0" fontId="3" fillId="0" borderId="18" xfId="52" applyBorder="1" applyAlignment="1">
      <alignment horizontal="center"/>
      <protection/>
    </xf>
    <xf numFmtId="0" fontId="3" fillId="0" borderId="10" xfId="52" applyBorder="1" applyAlignment="1">
      <alignment horizontal="center"/>
      <protection/>
    </xf>
    <xf numFmtId="0" fontId="3" fillId="0" borderId="19" xfId="52" applyBorder="1" applyAlignment="1">
      <alignment horizontal="center"/>
      <protection/>
    </xf>
    <xf numFmtId="0" fontId="3" fillId="0" borderId="20" xfId="52" applyBorder="1" applyAlignment="1">
      <alignment horizontal="center"/>
      <protection/>
    </xf>
    <xf numFmtId="0" fontId="14" fillId="0" borderId="19" xfId="52" applyFont="1" applyBorder="1" applyAlignment="1">
      <alignment horizontal="center"/>
      <protection/>
    </xf>
    <xf numFmtId="0" fontId="3" fillId="0" borderId="0" xfId="52" applyAlignment="1">
      <alignment horizontal="center"/>
      <protection/>
    </xf>
    <xf numFmtId="0" fontId="3" fillId="0" borderId="21" xfId="52" applyBorder="1" applyAlignment="1">
      <alignment horizontal="center"/>
      <protection/>
    </xf>
    <xf numFmtId="0" fontId="3" fillId="0" borderId="22" xfId="52" applyBorder="1" applyAlignment="1">
      <alignment horizontal="center"/>
      <protection/>
    </xf>
    <xf numFmtId="1" fontId="14" fillId="0" borderId="16" xfId="52" applyNumberFormat="1" applyFont="1" applyBorder="1" applyAlignment="1">
      <alignment horizontal="center"/>
      <protection/>
    </xf>
    <xf numFmtId="0" fontId="3" fillId="0" borderId="23" xfId="52" applyBorder="1" applyAlignment="1">
      <alignment horizontal="center"/>
      <protection/>
    </xf>
    <xf numFmtId="0" fontId="3" fillId="0" borderId="24" xfId="52" applyBorder="1" applyAlignment="1">
      <alignment horizontal="center"/>
      <protection/>
    </xf>
    <xf numFmtId="0" fontId="3" fillId="0" borderId="25" xfId="52" applyBorder="1" applyAlignment="1">
      <alignment horizontal="center"/>
      <protection/>
    </xf>
    <xf numFmtId="0" fontId="3" fillId="0" borderId="26" xfId="52" applyBorder="1" applyAlignment="1">
      <alignment horizontal="center"/>
      <protection/>
    </xf>
    <xf numFmtId="1" fontId="14" fillId="0" borderId="24" xfId="52" applyNumberFormat="1" applyFont="1" applyBorder="1" applyAlignment="1">
      <alignment horizontal="center"/>
      <protection/>
    </xf>
    <xf numFmtId="1" fontId="14" fillId="0" borderId="19" xfId="52" applyNumberFormat="1" applyFont="1" applyBorder="1" applyAlignment="1">
      <alignment horizontal="center"/>
      <protection/>
    </xf>
    <xf numFmtId="1" fontId="14" fillId="0" borderId="27" xfId="52" applyNumberFormat="1" applyFont="1" applyBorder="1" applyAlignment="1">
      <alignment horizontal="center"/>
      <protection/>
    </xf>
    <xf numFmtId="1" fontId="14" fillId="0" borderId="28" xfId="52" applyNumberFormat="1" applyFont="1" applyBorder="1" applyAlignment="1">
      <alignment horizontal="center"/>
      <protection/>
    </xf>
    <xf numFmtId="0" fontId="3" fillId="0" borderId="29" xfId="52" applyBorder="1" applyAlignment="1">
      <alignment horizontal="center"/>
      <protection/>
    </xf>
    <xf numFmtId="0" fontId="3" fillId="0" borderId="30" xfId="52" applyBorder="1" applyAlignment="1">
      <alignment horizontal="center"/>
      <protection/>
    </xf>
    <xf numFmtId="0" fontId="3" fillId="0" borderId="31" xfId="52" applyBorder="1" applyAlignment="1">
      <alignment horizontal="center"/>
      <protection/>
    </xf>
    <xf numFmtId="0" fontId="3" fillId="0" borderId="32" xfId="52" applyBorder="1" applyAlignment="1">
      <alignment horizontal="center" wrapText="1"/>
      <protection/>
    </xf>
    <xf numFmtId="0" fontId="3" fillId="0" borderId="33" xfId="52" applyBorder="1" applyAlignment="1">
      <alignment horizontal="center"/>
      <protection/>
    </xf>
    <xf numFmtId="0" fontId="3" fillId="0" borderId="34" xfId="52" applyBorder="1" applyAlignment="1">
      <alignment horizontal="center"/>
      <protection/>
    </xf>
    <xf numFmtId="0" fontId="3" fillId="0" borderId="35" xfId="52" applyBorder="1" applyAlignment="1">
      <alignment horizontal="center"/>
      <protection/>
    </xf>
    <xf numFmtId="1" fontId="20" fillId="0" borderId="10" xfId="52" applyNumberFormat="1" applyFont="1" applyBorder="1" applyAlignment="1">
      <alignment horizontal="center"/>
      <protection/>
    </xf>
    <xf numFmtId="1" fontId="20" fillId="0" borderId="35" xfId="52" applyNumberFormat="1" applyFont="1" applyBorder="1" applyAlignment="1">
      <alignment horizontal="center"/>
      <protection/>
    </xf>
    <xf numFmtId="1" fontId="5" fillId="0" borderId="10" xfId="52" applyNumberFormat="1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3" fillId="0" borderId="0" xfId="52" applyFont="1">
      <alignment/>
      <protection/>
    </xf>
    <xf numFmtId="0" fontId="3" fillId="0" borderId="12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5" fillId="0" borderId="36" xfId="52" applyFont="1" applyBorder="1" applyAlignment="1">
      <alignment horizontal="center"/>
      <protection/>
    </xf>
    <xf numFmtId="1" fontId="5" fillId="0" borderId="37" xfId="52" applyNumberFormat="1" applyFont="1" applyBorder="1" applyAlignment="1">
      <alignment horizontal="center"/>
      <protection/>
    </xf>
    <xf numFmtId="0" fontId="5" fillId="0" borderId="38" xfId="52" applyFont="1" applyBorder="1" applyAlignment="1">
      <alignment horizontal="center"/>
      <protection/>
    </xf>
    <xf numFmtId="0" fontId="5" fillId="0" borderId="15" xfId="52" applyFont="1" applyBorder="1" applyAlignment="1">
      <alignment horizontal="center"/>
      <protection/>
    </xf>
    <xf numFmtId="0" fontId="5" fillId="0" borderId="37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1" fontId="21" fillId="0" borderId="10" xfId="5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3" fillId="0" borderId="39" xfId="52" applyBorder="1" applyAlignment="1">
      <alignment horizontal="center" wrapText="1"/>
      <protection/>
    </xf>
    <xf numFmtId="0" fontId="3" fillId="0" borderId="40" xfId="52" applyBorder="1" applyAlignment="1">
      <alignment horizontal="center"/>
      <protection/>
    </xf>
    <xf numFmtId="0" fontId="0" fillId="0" borderId="40" xfId="0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3" fillId="0" borderId="42" xfId="51" applyBorder="1" applyAlignment="1">
      <alignment horizontal="center"/>
      <protection/>
    </xf>
    <xf numFmtId="0" fontId="3" fillId="0" borderId="43" xfId="51" applyBorder="1" applyAlignment="1">
      <alignment horizontal="center"/>
      <protection/>
    </xf>
    <xf numFmtId="0" fontId="3" fillId="0" borderId="40" xfId="51" applyBorder="1" applyAlignment="1">
      <alignment horizontal="center"/>
      <protection/>
    </xf>
    <xf numFmtId="0" fontId="3" fillId="0" borderId="0" xfId="51" applyBorder="1" applyAlignment="1">
      <alignment horizontal="center"/>
      <protection/>
    </xf>
    <xf numFmtId="0" fontId="3" fillId="0" borderId="44" xfId="51" applyBorder="1" applyAlignment="1">
      <alignment horizontal="center"/>
      <protection/>
    </xf>
    <xf numFmtId="0" fontId="3" fillId="0" borderId="41" xfId="51" applyBorder="1" applyAlignment="1">
      <alignment horizontal="center"/>
      <protection/>
    </xf>
    <xf numFmtId="0" fontId="3" fillId="0" borderId="45" xfId="51" applyBorder="1" applyAlignment="1">
      <alignment horizontal="center"/>
      <protection/>
    </xf>
    <xf numFmtId="0" fontId="3" fillId="0" borderId="46" xfId="5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0" borderId="45" xfId="51" applyFont="1" applyBorder="1" applyAlignment="1">
      <alignment horizontal="center"/>
      <protection/>
    </xf>
    <xf numFmtId="1" fontId="20" fillId="0" borderId="0" xfId="51" applyNumberFormat="1" applyFont="1" applyBorder="1" applyAlignment="1">
      <alignment horizontal="center"/>
      <protection/>
    </xf>
    <xf numFmtId="1" fontId="3" fillId="0" borderId="44" xfId="51" applyNumberFormat="1" applyBorder="1" applyAlignment="1">
      <alignment horizontal="center"/>
      <protection/>
    </xf>
    <xf numFmtId="0" fontId="2" fillId="0" borderId="0" xfId="56">
      <alignment/>
      <protection/>
    </xf>
    <xf numFmtId="0" fontId="0" fillId="0" borderId="0" xfId="54">
      <alignment/>
      <protection/>
    </xf>
    <xf numFmtId="2" fontId="24" fillId="0" borderId="10" xfId="54" applyNumberFormat="1" applyFont="1" applyBorder="1" applyAlignment="1">
      <alignment horizontal="center"/>
      <protection/>
    </xf>
    <xf numFmtId="0" fontId="23" fillId="0" borderId="0" xfId="58" applyFont="1" applyAlignment="1">
      <alignment wrapText="1"/>
      <protection/>
    </xf>
    <xf numFmtId="0" fontId="2" fillId="0" borderId="0" xfId="56" applyBorder="1">
      <alignment/>
      <protection/>
    </xf>
    <xf numFmtId="0" fontId="10" fillId="0" borderId="0" xfId="58" applyFont="1" applyBorder="1" applyAlignment="1">
      <alignment wrapText="1"/>
      <protection/>
    </xf>
    <xf numFmtId="0" fontId="3" fillId="0" borderId="0" xfId="57" applyBorder="1">
      <alignment/>
      <protection/>
    </xf>
    <xf numFmtId="0" fontId="12" fillId="0" borderId="0" xfId="58" applyFont="1" applyBorder="1" applyAlignment="1">
      <alignment horizontal="center" wrapText="1"/>
      <protection/>
    </xf>
    <xf numFmtId="0" fontId="10" fillId="0" borderId="0" xfId="58" applyFont="1" applyBorder="1" applyAlignment="1">
      <alignment horizontal="center"/>
      <protection/>
    </xf>
    <xf numFmtId="165" fontId="15" fillId="0" borderId="0" xfId="51" applyNumberFormat="1" applyFont="1" applyBorder="1" applyAlignment="1">
      <alignment horizontal="center"/>
      <protection/>
    </xf>
    <xf numFmtId="0" fontId="5" fillId="0" borderId="28" xfId="58" applyFont="1" applyFill="1" applyBorder="1" applyAlignment="1">
      <alignment horizontal="center" wrapText="1"/>
      <protection/>
    </xf>
    <xf numFmtId="1" fontId="14" fillId="0" borderId="28" xfId="54" applyNumberFormat="1" applyFont="1" applyBorder="1" applyAlignment="1">
      <alignment horizontal="center"/>
      <protection/>
    </xf>
    <xf numFmtId="0" fontId="10" fillId="0" borderId="10" xfId="58" applyFont="1" applyFill="1" applyBorder="1" applyAlignment="1">
      <alignment horizontal="center" wrapText="1"/>
      <protection/>
    </xf>
    <xf numFmtId="0" fontId="9" fillId="0" borderId="10" xfId="58" applyFont="1" applyFill="1" applyBorder="1" applyAlignment="1">
      <alignment horizontal="center" wrapText="1"/>
      <protection/>
    </xf>
    <xf numFmtId="0" fontId="2" fillId="35" borderId="25" xfId="58" applyFont="1" applyFill="1" applyBorder="1">
      <alignment/>
      <protection/>
    </xf>
    <xf numFmtId="0" fontId="2" fillId="35" borderId="47" xfId="58" applyFont="1" applyFill="1" applyBorder="1">
      <alignment/>
      <protection/>
    </xf>
    <xf numFmtId="0" fontId="2" fillId="35" borderId="47" xfId="58" applyFont="1" applyFill="1" applyBorder="1" applyAlignment="1">
      <alignment horizontal="center" wrapText="1"/>
      <protection/>
    </xf>
    <xf numFmtId="1" fontId="20" fillId="0" borderId="10" xfId="52" applyNumberFormat="1" applyFont="1" applyFill="1" applyBorder="1" applyAlignment="1">
      <alignment horizontal="center"/>
      <protection/>
    </xf>
    <xf numFmtId="1" fontId="22" fillId="0" borderId="10" xfId="0" applyNumberFormat="1" applyFont="1" applyFill="1" applyBorder="1" applyAlignment="1">
      <alignment horizontal="center"/>
    </xf>
    <xf numFmtId="1" fontId="22" fillId="0" borderId="35" xfId="0" applyNumberFormat="1" applyFont="1" applyFill="1" applyBorder="1" applyAlignment="1">
      <alignment horizontal="center"/>
    </xf>
    <xf numFmtId="1" fontId="9" fillId="0" borderId="12" xfId="58" applyNumberFormat="1" applyFont="1" applyBorder="1" applyAlignment="1">
      <alignment horizontal="center"/>
      <protection/>
    </xf>
    <xf numFmtId="1" fontId="9" fillId="0" borderId="14" xfId="58" applyNumberFormat="1" applyFont="1" applyBorder="1" applyAlignment="1">
      <alignment horizontal="center"/>
      <protection/>
    </xf>
    <xf numFmtId="1" fontId="9" fillId="0" borderId="48" xfId="58" applyNumberFormat="1" applyFont="1" applyBorder="1" applyAlignment="1">
      <alignment horizontal="center"/>
      <protection/>
    </xf>
    <xf numFmtId="1" fontId="20" fillId="0" borderId="45" xfId="51" applyNumberFormat="1" applyFont="1" applyBorder="1" applyAlignment="1">
      <alignment horizontal="center"/>
      <protection/>
    </xf>
    <xf numFmtId="0" fontId="20" fillId="0" borderId="39" xfId="51" applyFont="1" applyBorder="1" applyAlignment="1">
      <alignment horizontal="center"/>
      <protection/>
    </xf>
    <xf numFmtId="0" fontId="20" fillId="0" borderId="42" xfId="51" applyFont="1" applyBorder="1" applyAlignment="1">
      <alignment horizontal="center"/>
      <protection/>
    </xf>
    <xf numFmtId="0" fontId="20" fillId="0" borderId="43" xfId="51" applyFont="1" applyBorder="1" applyAlignment="1">
      <alignment horizontal="center"/>
      <protection/>
    </xf>
    <xf numFmtId="0" fontId="20" fillId="0" borderId="40" xfId="51" applyFont="1" applyBorder="1" applyAlignment="1">
      <alignment horizontal="center"/>
      <protection/>
    </xf>
    <xf numFmtId="0" fontId="20" fillId="0" borderId="44" xfId="51" applyFont="1" applyBorder="1" applyAlignment="1">
      <alignment horizontal="center"/>
      <protection/>
    </xf>
    <xf numFmtId="0" fontId="20" fillId="0" borderId="41" xfId="51" applyFont="1" applyBorder="1" applyAlignment="1">
      <alignment horizontal="center"/>
      <protection/>
    </xf>
    <xf numFmtId="0" fontId="20" fillId="0" borderId="46" xfId="51" applyFont="1" applyBorder="1" applyAlignment="1">
      <alignment horizontal="center"/>
      <protection/>
    </xf>
    <xf numFmtId="1" fontId="20" fillId="0" borderId="42" xfId="51" applyNumberFormat="1" applyFont="1" applyBorder="1" applyAlignment="1">
      <alignment horizontal="center"/>
      <protection/>
    </xf>
    <xf numFmtId="1" fontId="9" fillId="0" borderId="28" xfId="58" applyNumberFormat="1" applyFont="1" applyBorder="1" applyAlignment="1">
      <alignment horizontal="center"/>
      <protection/>
    </xf>
    <xf numFmtId="0" fontId="3" fillId="0" borderId="49" xfId="51" applyBorder="1" applyAlignment="1">
      <alignment horizontal="center"/>
      <protection/>
    </xf>
    <xf numFmtId="0" fontId="3" fillId="0" borderId="50" xfId="51" applyBorder="1" applyAlignment="1">
      <alignment horizontal="center"/>
      <protection/>
    </xf>
    <xf numFmtId="1" fontId="20" fillId="0" borderId="46" xfId="51" applyNumberFormat="1" applyFont="1" applyBorder="1" applyAlignment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17" fontId="3" fillId="0" borderId="51" xfId="51" applyNumberFormat="1" applyFont="1" applyBorder="1" applyAlignment="1" quotePrefix="1">
      <alignment horizontal="center"/>
      <protection/>
    </xf>
    <xf numFmtId="165" fontId="9" fillId="36" borderId="52" xfId="58" applyNumberFormat="1" applyFont="1" applyFill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165" fontId="10" fillId="0" borderId="0" xfId="58" applyNumberFormat="1" applyFont="1" applyFill="1" applyBorder="1" applyAlignment="1">
      <alignment horizontal="center"/>
      <protection/>
    </xf>
    <xf numFmtId="165" fontId="4" fillId="0" borderId="0" xfId="58" applyNumberFormat="1" applyFont="1" applyFill="1" applyBorder="1" applyAlignment="1">
      <alignment horizontal="center"/>
      <protection/>
    </xf>
    <xf numFmtId="167" fontId="24" fillId="0" borderId="28" xfId="54" applyNumberFormat="1" applyFont="1" applyBorder="1" applyAlignment="1">
      <alignment horizontal="center"/>
      <protection/>
    </xf>
    <xf numFmtId="0" fontId="6" fillId="35" borderId="28" xfId="54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0" fontId="8" fillId="0" borderId="10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 wrapText="1"/>
      <protection/>
    </xf>
    <xf numFmtId="0" fontId="12" fillId="0" borderId="11" xfId="58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0" fillId="0" borderId="12" xfId="52" applyFont="1" applyBorder="1" applyAlignment="1">
      <alignment horizontal="center" vertical="center" wrapText="1"/>
      <protection/>
    </xf>
    <xf numFmtId="0" fontId="3" fillId="0" borderId="13" xfId="52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0" xfId="51" applyAlignment="1">
      <alignment vertical="center"/>
      <protection/>
    </xf>
    <xf numFmtId="0" fontId="3" fillId="0" borderId="39" xfId="52" applyBorder="1" applyAlignment="1">
      <alignment horizontal="center" vertical="center" wrapText="1"/>
      <protection/>
    </xf>
    <xf numFmtId="0" fontId="3" fillId="0" borderId="42" xfId="51" applyBorder="1" applyAlignment="1">
      <alignment horizontal="center" vertical="center"/>
      <protection/>
    </xf>
    <xf numFmtId="0" fontId="3" fillId="0" borderId="43" xfId="5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22" fillId="0" borderId="35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" fillId="0" borderId="32" xfId="52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" fillId="0" borderId="0" xfId="56" applyAlignment="1">
      <alignment vertical="center"/>
      <protection/>
    </xf>
    <xf numFmtId="0" fontId="2" fillId="0" borderId="0" xfId="58" applyFont="1" applyBorder="1" applyAlignment="1">
      <alignment vertical="center"/>
      <protection/>
    </xf>
    <xf numFmtId="0" fontId="2" fillId="0" borderId="0" xfId="56" applyBorder="1" applyAlignment="1">
      <alignment vertical="center"/>
      <protection/>
    </xf>
    <xf numFmtId="0" fontId="0" fillId="0" borderId="0" xfId="54" applyAlignment="1">
      <alignment vertical="center"/>
      <protection/>
    </xf>
    <xf numFmtId="0" fontId="3" fillId="0" borderId="15" xfId="52" applyBorder="1" applyAlignment="1">
      <alignment horizontal="center" vertical="center"/>
      <protection/>
    </xf>
    <xf numFmtId="0" fontId="3" fillId="0" borderId="41" xfId="52" applyBorder="1" applyAlignment="1">
      <alignment horizontal="center" vertical="center"/>
      <protection/>
    </xf>
    <xf numFmtId="1" fontId="9" fillId="0" borderId="32" xfId="58" applyNumberFormat="1" applyFont="1" applyBorder="1" applyAlignment="1">
      <alignment horizontal="center" vertical="center"/>
      <protection/>
    </xf>
    <xf numFmtId="1" fontId="9" fillId="0" borderId="53" xfId="58" applyNumberFormat="1" applyFont="1" applyBorder="1" applyAlignment="1">
      <alignment horizontal="center" vertical="center"/>
      <protection/>
    </xf>
    <xf numFmtId="1" fontId="9" fillId="0" borderId="31" xfId="58" applyNumberFormat="1" applyFont="1" applyBorder="1" applyAlignment="1">
      <alignment horizontal="center" vertical="center"/>
      <protection/>
    </xf>
    <xf numFmtId="0" fontId="2" fillId="0" borderId="37" xfId="58" applyFont="1" applyFill="1" applyBorder="1" applyAlignment="1">
      <alignment horizontal="center" vertical="center" wrapText="1"/>
      <protection/>
    </xf>
    <xf numFmtId="0" fontId="0" fillId="0" borderId="52" xfId="54" applyBorder="1" applyAlignment="1">
      <alignment horizontal="center" vertical="center"/>
      <protection/>
    </xf>
    <xf numFmtId="1" fontId="22" fillId="0" borderId="32" xfId="54" applyNumberFormat="1" applyFont="1" applyBorder="1" applyAlignment="1">
      <alignment horizontal="center" vertical="center"/>
      <protection/>
    </xf>
    <xf numFmtId="1" fontId="22" fillId="0" borderId="33" xfId="54" applyNumberFormat="1" applyFont="1" applyBorder="1" applyAlignment="1">
      <alignment horizontal="center" vertical="center"/>
      <protection/>
    </xf>
    <xf numFmtId="1" fontId="11" fillId="0" borderId="33" xfId="59" applyNumberFormat="1" applyFont="1" applyBorder="1" applyAlignment="1">
      <alignment horizontal="center" vertical="center"/>
      <protection/>
    </xf>
    <xf numFmtId="0" fontId="11" fillId="0" borderId="33" xfId="59" applyFont="1" applyBorder="1" applyAlignment="1">
      <alignment horizontal="center" vertical="center"/>
      <protection/>
    </xf>
    <xf numFmtId="0" fontId="11" fillId="0" borderId="34" xfId="59" applyFont="1" applyBorder="1" applyAlignment="1">
      <alignment horizontal="center" vertical="center"/>
      <protection/>
    </xf>
    <xf numFmtId="0" fontId="10" fillId="0" borderId="0" xfId="58" applyFont="1" applyBorder="1" applyAlignment="1">
      <alignment vertical="center" wrapText="1"/>
      <protection/>
    </xf>
    <xf numFmtId="0" fontId="3" fillId="0" borderId="0" xfId="57" applyBorder="1" applyAlignment="1">
      <alignment vertical="center"/>
      <protection/>
    </xf>
    <xf numFmtId="1" fontId="22" fillId="0" borderId="17" xfId="54" applyNumberFormat="1" applyFont="1" applyBorder="1" applyAlignment="1">
      <alignment horizontal="center" vertical="center"/>
      <protection/>
    </xf>
    <xf numFmtId="1" fontId="22" fillId="0" borderId="10" xfId="54" applyNumberFormat="1" applyFont="1" applyBorder="1" applyAlignment="1">
      <alignment horizontal="center" vertical="center"/>
      <protection/>
    </xf>
    <xf numFmtId="1" fontId="11" fillId="0" borderId="10" xfId="59" applyNumberFormat="1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8" xfId="59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 wrapText="1"/>
      <protection/>
    </xf>
    <xf numFmtId="0" fontId="10" fillId="0" borderId="0" xfId="58" applyFont="1" applyBorder="1" applyAlignment="1">
      <alignment horizontal="center" vertical="center"/>
      <protection/>
    </xf>
    <xf numFmtId="1" fontId="9" fillId="0" borderId="0" xfId="58" applyNumberFormat="1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165" fontId="15" fillId="0" borderId="0" xfId="51" applyNumberFormat="1" applyFont="1" applyBorder="1" applyAlignment="1">
      <alignment horizontal="center" vertical="center"/>
      <protection/>
    </xf>
    <xf numFmtId="1" fontId="10" fillId="0" borderId="0" xfId="58" applyNumberFormat="1" applyFont="1" applyBorder="1" applyAlignment="1">
      <alignment horizontal="center" vertical="center"/>
      <protection/>
    </xf>
    <xf numFmtId="0" fontId="2" fillId="0" borderId="0" xfId="59" applyAlignment="1">
      <alignment vertical="center"/>
      <protection/>
    </xf>
    <xf numFmtId="0" fontId="0" fillId="0" borderId="0" xfId="54" applyBorder="1" applyAlignment="1">
      <alignment vertical="center"/>
      <protection/>
    </xf>
    <xf numFmtId="1" fontId="11" fillId="0" borderId="17" xfId="59" applyNumberFormat="1" applyFont="1" applyBorder="1" applyAlignment="1">
      <alignment horizontal="center" vertical="center"/>
      <protection/>
    </xf>
    <xf numFmtId="165" fontId="15" fillId="0" borderId="0" xfId="58" applyNumberFormat="1" applyFont="1" applyBorder="1" applyAlignment="1">
      <alignment horizontal="center" vertical="center"/>
      <protection/>
    </xf>
    <xf numFmtId="1" fontId="11" fillId="0" borderId="10" xfId="59" applyNumberFormat="1" applyFont="1" applyBorder="1" applyAlignment="1">
      <alignment horizontal="center" vertical="center"/>
      <protection/>
    </xf>
    <xf numFmtId="1" fontId="11" fillId="0" borderId="18" xfId="59" applyNumberFormat="1" applyFont="1" applyBorder="1" applyAlignment="1">
      <alignment horizontal="center" vertical="center"/>
      <protection/>
    </xf>
    <xf numFmtId="0" fontId="9" fillId="0" borderId="0" xfId="58" applyFont="1" applyBorder="1" applyAlignment="1">
      <alignment horizontal="center" vertical="center"/>
      <protection/>
    </xf>
    <xf numFmtId="0" fontId="2" fillId="0" borderId="0" xfId="59" applyBorder="1" applyAlignment="1">
      <alignment vertical="center"/>
      <protection/>
    </xf>
    <xf numFmtId="1" fontId="11" fillId="0" borderId="54" xfId="59" applyNumberFormat="1" applyFont="1" applyBorder="1" applyAlignment="1">
      <alignment horizontal="center" vertical="center"/>
      <protection/>
    </xf>
    <xf numFmtId="1" fontId="11" fillId="0" borderId="55" xfId="59" applyNumberFormat="1" applyFont="1" applyBorder="1" applyAlignment="1">
      <alignment horizontal="center" vertical="center"/>
      <protection/>
    </xf>
    <xf numFmtId="1" fontId="11" fillId="0" borderId="55" xfId="59" applyNumberFormat="1" applyFont="1" applyBorder="1" applyAlignment="1">
      <alignment horizontal="center" vertical="center"/>
      <protection/>
    </xf>
    <xf numFmtId="1" fontId="11" fillId="0" borderId="56" xfId="59" applyNumberFormat="1" applyFont="1" applyBorder="1" applyAlignment="1">
      <alignment horizontal="center" vertical="center"/>
      <protection/>
    </xf>
    <xf numFmtId="0" fontId="23" fillId="0" borderId="0" xfId="58" applyFont="1" applyAlignment="1">
      <alignment vertical="center" wrapText="1"/>
      <protection/>
    </xf>
    <xf numFmtId="0" fontId="2" fillId="35" borderId="12" xfId="58" applyFont="1" applyFill="1" applyBorder="1" applyAlignment="1">
      <alignment vertical="center"/>
      <protection/>
    </xf>
    <xf numFmtId="0" fontId="2" fillId="35" borderId="14" xfId="58" applyFont="1" applyFill="1" applyBorder="1" applyAlignment="1">
      <alignment vertical="center"/>
      <protection/>
    </xf>
    <xf numFmtId="0" fontId="2" fillId="35" borderId="14" xfId="58" applyFont="1" applyFill="1" applyBorder="1" applyAlignment="1">
      <alignment horizontal="center" vertical="center" wrapText="1"/>
      <protection/>
    </xf>
    <xf numFmtId="0" fontId="2" fillId="35" borderId="13" xfId="58" applyFont="1" applyFill="1" applyBorder="1" applyAlignment="1">
      <alignment horizontal="center" vertical="center" wrapText="1"/>
      <protection/>
    </xf>
    <xf numFmtId="0" fontId="5" fillId="0" borderId="28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10" fillId="0" borderId="10" xfId="58" applyFont="1" applyBorder="1" applyAlignment="1">
      <alignment horizontal="center" vertical="center"/>
      <protection/>
    </xf>
    <xf numFmtId="2" fontId="10" fillId="0" borderId="10" xfId="58" applyNumberFormat="1" applyFont="1" applyBorder="1" applyAlignment="1">
      <alignment horizontal="center" vertical="center"/>
      <protection/>
    </xf>
    <xf numFmtId="1" fontId="9" fillId="33" borderId="10" xfId="58" applyNumberFormat="1" applyFont="1" applyFill="1" applyBorder="1" applyAlignment="1">
      <alignment horizontal="center" vertical="center"/>
      <protection/>
    </xf>
    <xf numFmtId="165" fontId="9" fillId="36" borderId="10" xfId="58" applyNumberFormat="1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65" fontId="10" fillId="0" borderId="10" xfId="58" applyNumberFormat="1" applyFont="1" applyFill="1" applyBorder="1" applyAlignment="1">
      <alignment horizontal="center" vertical="center"/>
      <protection/>
    </xf>
    <xf numFmtId="165" fontId="4" fillId="0" borderId="10" xfId="58" applyNumberFormat="1" applyFont="1" applyFill="1" applyBorder="1" applyAlignment="1">
      <alignment horizontal="center" vertical="center"/>
      <protection/>
    </xf>
    <xf numFmtId="1" fontId="9" fillId="33" borderId="55" xfId="58" applyNumberFormat="1" applyFont="1" applyFill="1" applyBorder="1" applyAlignment="1">
      <alignment horizontal="center" vertical="center"/>
      <protection/>
    </xf>
    <xf numFmtId="1" fontId="14" fillId="0" borderId="28" xfId="54" applyNumberFormat="1" applyFont="1" applyBorder="1" applyAlignment="1">
      <alignment horizontal="center" vertical="center"/>
      <protection/>
    </xf>
    <xf numFmtId="2" fontId="24" fillId="0" borderId="10" xfId="54" applyNumberFormat="1" applyFont="1" applyBorder="1" applyAlignment="1">
      <alignment horizontal="center" vertical="center"/>
      <protection/>
    </xf>
    <xf numFmtId="0" fontId="5" fillId="0" borderId="0" xfId="58" applyFont="1" applyAlignment="1">
      <alignment horizontal="centerContinuous" vertical="center"/>
      <protection/>
    </xf>
    <xf numFmtId="0" fontId="2" fillId="0" borderId="0" xfId="58" applyFont="1" applyAlignment="1">
      <alignment horizontal="centerContinuous" vertical="center"/>
      <protection/>
    </xf>
    <xf numFmtId="0" fontId="3" fillId="0" borderId="40" xfId="52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1" fontId="9" fillId="0" borderId="57" xfId="58" applyNumberFormat="1" applyFont="1" applyBorder="1" applyAlignment="1">
      <alignment horizontal="center" vertical="center"/>
      <protection/>
    </xf>
    <xf numFmtId="1" fontId="9" fillId="0" borderId="12" xfId="58" applyNumberFormat="1" applyFont="1" applyBorder="1" applyAlignment="1">
      <alignment horizontal="center" vertical="center"/>
      <protection/>
    </xf>
    <xf numFmtId="1" fontId="9" fillId="0" borderId="14" xfId="58" applyNumberFormat="1" applyFont="1" applyBorder="1" applyAlignment="1">
      <alignment horizontal="center" vertical="center"/>
      <protection/>
    </xf>
    <xf numFmtId="1" fontId="9" fillId="0" borderId="48" xfId="58" applyNumberFormat="1" applyFont="1" applyBorder="1" applyAlignment="1">
      <alignment horizontal="center" vertical="center"/>
      <protection/>
    </xf>
    <xf numFmtId="1" fontId="9" fillId="0" borderId="13" xfId="58" applyNumberFormat="1" applyFont="1" applyBorder="1" applyAlignment="1">
      <alignment horizontal="center" vertical="center"/>
      <protection/>
    </xf>
    <xf numFmtId="0" fontId="2" fillId="0" borderId="36" xfId="58" applyFont="1" applyFill="1" applyBorder="1" applyAlignment="1">
      <alignment horizontal="center" vertical="center" wrapText="1"/>
      <protection/>
    </xf>
    <xf numFmtId="1" fontId="20" fillId="0" borderId="32" xfId="52" applyNumberFormat="1" applyFont="1" applyFill="1" applyBorder="1" applyAlignment="1">
      <alignment horizontal="center" vertical="center"/>
      <protection/>
    </xf>
    <xf numFmtId="1" fontId="20" fillId="0" borderId="33" xfId="52" applyNumberFormat="1" applyFont="1" applyFill="1" applyBorder="1" applyAlignment="1">
      <alignment horizontal="center" vertical="center"/>
      <protection/>
    </xf>
    <xf numFmtId="1" fontId="22" fillId="0" borderId="33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1" fontId="20" fillId="0" borderId="17" xfId="52" applyNumberFormat="1" applyFont="1" applyFill="1" applyBorder="1" applyAlignment="1">
      <alignment horizontal="center" vertical="center"/>
      <protection/>
    </xf>
    <xf numFmtId="1" fontId="20" fillId="0" borderId="10" xfId="52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0" fillId="0" borderId="19" xfId="52" applyNumberFormat="1" applyFont="1" applyFill="1" applyBorder="1" applyAlignment="1">
      <alignment horizontal="center" vertical="center"/>
      <protection/>
    </xf>
    <xf numFmtId="1" fontId="20" fillId="0" borderId="35" xfId="52" applyNumberFormat="1" applyFont="1" applyFill="1" applyBorder="1" applyAlignment="1">
      <alignment horizontal="center" vertical="center"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0" fontId="2" fillId="35" borderId="25" xfId="58" applyFont="1" applyFill="1" applyBorder="1" applyAlignment="1">
      <alignment vertical="center"/>
      <protection/>
    </xf>
    <xf numFmtId="0" fontId="2" fillId="35" borderId="47" xfId="58" applyFont="1" applyFill="1" applyBorder="1" applyAlignment="1">
      <alignment vertical="center"/>
      <protection/>
    </xf>
    <xf numFmtId="0" fontId="2" fillId="35" borderId="47" xfId="58" applyFont="1" applyFill="1" applyBorder="1" applyAlignment="1">
      <alignment horizontal="center" vertical="center" wrapText="1"/>
      <protection/>
    </xf>
    <xf numFmtId="0" fontId="2" fillId="35" borderId="26" xfId="58" applyFont="1" applyFill="1" applyBorder="1" applyAlignment="1">
      <alignment horizontal="center" vertical="center" wrapText="1"/>
      <protection/>
    </xf>
    <xf numFmtId="1" fontId="9" fillId="0" borderId="10" xfId="58" applyNumberFormat="1" applyFont="1" applyBorder="1" applyAlignment="1">
      <alignment horizontal="center" vertical="center"/>
      <protection/>
    </xf>
    <xf numFmtId="0" fontId="2" fillId="0" borderId="58" xfId="58" applyFont="1" applyFill="1" applyBorder="1" applyAlignment="1">
      <alignment horizontal="center" vertical="center" wrapText="1"/>
      <protection/>
    </xf>
    <xf numFmtId="1" fontId="22" fillId="0" borderId="10" xfId="0" applyNumberFormat="1" applyFont="1" applyBorder="1" applyAlignment="1">
      <alignment horizontal="center" vertical="center"/>
    </xf>
    <xf numFmtId="0" fontId="11" fillId="0" borderId="0" xfId="59" applyFont="1" applyBorder="1" applyAlignment="1">
      <alignment horizontal="center" vertical="center"/>
      <protection/>
    </xf>
    <xf numFmtId="0" fontId="2" fillId="0" borderId="28" xfId="58" applyFont="1" applyFill="1" applyBorder="1" applyAlignment="1">
      <alignment horizontal="center" vertical="center" wrapText="1"/>
      <protection/>
    </xf>
    <xf numFmtId="1" fontId="22" fillId="0" borderId="39" xfId="0" applyNumberFormat="1" applyFont="1" applyBorder="1" applyAlignment="1">
      <alignment horizontal="center" vertical="center"/>
    </xf>
    <xf numFmtId="1" fontId="22" fillId="0" borderId="42" xfId="0" applyNumberFormat="1" applyFont="1" applyBorder="1" applyAlignment="1">
      <alignment horizontal="center" vertical="center"/>
    </xf>
    <xf numFmtId="1" fontId="22" fillId="0" borderId="43" xfId="0" applyNumberFormat="1" applyFont="1" applyBorder="1" applyAlignment="1">
      <alignment horizontal="center" vertical="center"/>
    </xf>
    <xf numFmtId="1" fontId="22" fillId="0" borderId="4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2" fillId="0" borderId="44" xfId="0" applyNumberFormat="1" applyFont="1" applyBorder="1" applyAlignment="1">
      <alignment horizontal="center" vertical="center"/>
    </xf>
    <xf numFmtId="1" fontId="22" fillId="0" borderId="41" xfId="0" applyNumberFormat="1" applyFont="1" applyBorder="1" applyAlignment="1">
      <alignment horizontal="center" vertical="center"/>
    </xf>
    <xf numFmtId="1" fontId="22" fillId="0" borderId="45" xfId="0" applyNumberFormat="1" applyFont="1" applyBorder="1" applyAlignment="1">
      <alignment horizontal="center" vertical="center"/>
    </xf>
    <xf numFmtId="1" fontId="22" fillId="0" borderId="46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1" fontId="9" fillId="0" borderId="58" xfId="58" applyNumberFormat="1" applyFont="1" applyBorder="1" applyAlignment="1">
      <alignment horizontal="center" vertical="center"/>
      <protection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" fontId="9" fillId="0" borderId="39" xfId="58" applyNumberFormat="1" applyFont="1" applyBorder="1" applyAlignment="1">
      <alignment horizontal="center" vertical="center"/>
      <protection/>
    </xf>
    <xf numFmtId="0" fontId="3" fillId="0" borderId="59" xfId="51" applyBorder="1" applyAlignment="1">
      <alignment horizontal="center" vertical="center"/>
      <protection/>
    </xf>
    <xf numFmtId="0" fontId="20" fillId="0" borderId="42" xfId="51" applyFont="1" applyBorder="1" applyAlignment="1">
      <alignment horizontal="center" vertical="center"/>
      <protection/>
    </xf>
    <xf numFmtId="1" fontId="20" fillId="0" borderId="42" xfId="51" applyNumberFormat="1" applyFont="1" applyBorder="1" applyAlignment="1">
      <alignment horizontal="center" vertical="center"/>
      <protection/>
    </xf>
    <xf numFmtId="0" fontId="20" fillId="0" borderId="43" xfId="51" applyFont="1" applyBorder="1" applyAlignment="1">
      <alignment horizontal="center" vertical="center"/>
      <protection/>
    </xf>
    <xf numFmtId="0" fontId="3" fillId="0" borderId="60" xfId="51" applyBorder="1" applyAlignment="1">
      <alignment horizontal="center" vertical="center"/>
      <protection/>
    </xf>
    <xf numFmtId="0" fontId="20" fillId="0" borderId="0" xfId="51" applyFont="1" applyBorder="1" applyAlignment="1">
      <alignment horizontal="center" vertical="center"/>
      <protection/>
    </xf>
    <xf numFmtId="1" fontId="20" fillId="0" borderId="0" xfId="51" applyNumberFormat="1" applyFont="1" applyBorder="1" applyAlignment="1">
      <alignment horizontal="center" vertical="center"/>
      <protection/>
    </xf>
    <xf numFmtId="0" fontId="20" fillId="0" borderId="44" xfId="51" applyFont="1" applyBorder="1" applyAlignment="1">
      <alignment horizontal="center" vertical="center"/>
      <protection/>
    </xf>
    <xf numFmtId="0" fontId="3" fillId="0" borderId="61" xfId="51" applyBorder="1" applyAlignment="1">
      <alignment horizontal="center" vertical="center"/>
      <protection/>
    </xf>
    <xf numFmtId="0" fontId="20" fillId="0" borderId="45" xfId="51" applyFont="1" applyBorder="1" applyAlignment="1">
      <alignment horizontal="center" vertical="center"/>
      <protection/>
    </xf>
    <xf numFmtId="1" fontId="20" fillId="0" borderId="45" xfId="51" applyNumberFormat="1" applyFont="1" applyBorder="1" applyAlignment="1">
      <alignment horizontal="center" vertical="center"/>
      <protection/>
    </xf>
    <xf numFmtId="0" fontId="20" fillId="0" borderId="46" xfId="51" applyFont="1" applyBorder="1" applyAlignment="1">
      <alignment horizontal="center" vertical="center"/>
      <protection/>
    </xf>
    <xf numFmtId="1" fontId="9" fillId="0" borderId="28" xfId="58" applyNumberFormat="1" applyFont="1" applyBorder="1" applyAlignment="1">
      <alignment horizontal="center" vertical="center"/>
      <protection/>
    </xf>
    <xf numFmtId="0" fontId="3" fillId="0" borderId="49" xfId="51" applyBorder="1" applyAlignment="1">
      <alignment horizontal="center" vertical="center"/>
      <protection/>
    </xf>
    <xf numFmtId="0" fontId="20" fillId="0" borderId="39" xfId="51" applyFont="1" applyBorder="1" applyAlignment="1">
      <alignment horizontal="center" vertical="center"/>
      <protection/>
    </xf>
    <xf numFmtId="0" fontId="3" fillId="0" borderId="51" xfId="51" applyBorder="1" applyAlignment="1">
      <alignment horizontal="center" vertical="center"/>
      <protection/>
    </xf>
    <xf numFmtId="0" fontId="20" fillId="0" borderId="40" xfId="51" applyFont="1" applyBorder="1" applyAlignment="1">
      <alignment horizontal="center" vertical="center"/>
      <protection/>
    </xf>
    <xf numFmtId="0" fontId="3" fillId="0" borderId="50" xfId="51" applyBorder="1" applyAlignment="1">
      <alignment horizontal="center" vertical="center"/>
      <protection/>
    </xf>
    <xf numFmtId="0" fontId="20" fillId="0" borderId="41" xfId="51" applyFont="1" applyBorder="1" applyAlignment="1">
      <alignment horizontal="center" vertical="center"/>
      <protection/>
    </xf>
    <xf numFmtId="1" fontId="20" fillId="0" borderId="44" xfId="51" applyNumberFormat="1" applyFont="1" applyBorder="1" applyAlignment="1">
      <alignment horizontal="center" vertical="center"/>
      <protection/>
    </xf>
    <xf numFmtId="1" fontId="20" fillId="0" borderId="46" xfId="51" applyNumberFormat="1" applyFont="1" applyBorder="1" applyAlignment="1">
      <alignment horizontal="center" vertical="center"/>
      <protection/>
    </xf>
    <xf numFmtId="17" fontId="3" fillId="0" borderId="51" xfId="51" applyNumberFormat="1" applyFont="1" applyBorder="1" applyAlignment="1" quotePrefix="1">
      <alignment horizontal="center" vertical="center"/>
      <protection/>
    </xf>
    <xf numFmtId="0" fontId="10" fillId="0" borderId="55" xfId="58" applyFont="1" applyFill="1" applyBorder="1" applyAlignment="1">
      <alignment horizontal="center" vertical="center" wrapText="1"/>
      <protection/>
    </xf>
    <xf numFmtId="0" fontId="9" fillId="0" borderId="55" xfId="58" applyFont="1" applyFill="1" applyBorder="1" applyAlignment="1">
      <alignment horizontal="center" vertical="center" wrapText="1"/>
      <protection/>
    </xf>
    <xf numFmtId="165" fontId="9" fillId="36" borderId="52" xfId="58" applyNumberFormat="1" applyFont="1" applyFill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165" fontId="10" fillId="0" borderId="0" xfId="58" applyNumberFormat="1" applyFont="1" applyFill="1" applyBorder="1" applyAlignment="1">
      <alignment horizontal="center" vertical="center"/>
      <protection/>
    </xf>
    <xf numFmtId="165" fontId="4" fillId="0" borderId="0" xfId="58" applyNumberFormat="1" applyFont="1" applyFill="1" applyBorder="1" applyAlignment="1">
      <alignment horizontal="center" vertical="center"/>
      <protection/>
    </xf>
    <xf numFmtId="0" fontId="6" fillId="35" borderId="28" xfId="54" applyFont="1" applyFill="1" applyBorder="1" applyAlignment="1">
      <alignment horizontal="center" vertical="center"/>
      <protection/>
    </xf>
    <xf numFmtId="167" fontId="24" fillId="0" borderId="28" xfId="54" applyNumberFormat="1" applyFont="1" applyBorder="1" applyAlignment="1">
      <alignment horizontal="center" vertical="center"/>
      <protection/>
    </xf>
    <xf numFmtId="0" fontId="2" fillId="0" borderId="0" xfId="58" applyFont="1" applyBorder="1">
      <alignment/>
      <protection/>
    </xf>
    <xf numFmtId="0" fontId="2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 vertical="center"/>
      <protection/>
    </xf>
    <xf numFmtId="0" fontId="2" fillId="0" borderId="0" xfId="58" applyFont="1" applyBorder="1" applyAlignment="1">
      <alignment vertical="center"/>
      <protection/>
    </xf>
    <xf numFmtId="0" fontId="3" fillId="0" borderId="40" xfId="51" applyBorder="1" applyAlignment="1">
      <alignment horizontal="center" vertical="center"/>
      <protection/>
    </xf>
    <xf numFmtId="0" fontId="3" fillId="0" borderId="28" xfId="51" applyBorder="1" applyAlignment="1">
      <alignment horizontal="center" vertical="center"/>
      <protection/>
    </xf>
    <xf numFmtId="0" fontId="20" fillId="0" borderId="32" xfId="51" applyFont="1" applyBorder="1" applyAlignment="1">
      <alignment horizontal="center" vertical="center"/>
      <protection/>
    </xf>
    <xf numFmtId="1" fontId="20" fillId="0" borderId="33" xfId="51" applyNumberFormat="1" applyFont="1" applyBorder="1" applyAlignment="1">
      <alignment horizontal="center" vertical="center"/>
      <protection/>
    </xf>
    <xf numFmtId="0" fontId="20" fillId="0" borderId="33" xfId="51" applyFont="1" applyBorder="1" applyAlignment="1">
      <alignment horizontal="center" vertical="center"/>
      <protection/>
    </xf>
    <xf numFmtId="0" fontId="20" fillId="0" borderId="62" xfId="51" applyFont="1" applyBorder="1" applyAlignment="1">
      <alignment horizontal="center" vertical="center"/>
      <protection/>
    </xf>
    <xf numFmtId="0" fontId="20" fillId="0" borderId="34" xfId="51" applyFont="1" applyBorder="1" applyAlignment="1">
      <alignment horizontal="center" vertical="center"/>
      <protection/>
    </xf>
    <xf numFmtId="0" fontId="20" fillId="0" borderId="17" xfId="51" applyFont="1" applyBorder="1" applyAlignment="1">
      <alignment horizontal="center" vertical="center"/>
      <protection/>
    </xf>
    <xf numFmtId="1" fontId="20" fillId="0" borderId="10" xfId="51" applyNumberFormat="1" applyFont="1" applyBorder="1" applyAlignment="1">
      <alignment horizontal="center" vertical="center"/>
      <protection/>
    </xf>
    <xf numFmtId="0" fontId="20" fillId="0" borderId="10" xfId="51" applyFont="1" applyBorder="1" applyAlignment="1">
      <alignment horizontal="center" vertical="center"/>
      <protection/>
    </xf>
    <xf numFmtId="1" fontId="20" fillId="0" borderId="52" xfId="51" applyNumberFormat="1" applyFont="1" applyBorder="1" applyAlignment="1">
      <alignment horizontal="center" vertical="center"/>
      <protection/>
    </xf>
    <xf numFmtId="1" fontId="20" fillId="0" borderId="17" xfId="51" applyNumberFormat="1" applyFont="1" applyBorder="1" applyAlignment="1">
      <alignment horizontal="center" vertical="center"/>
      <protection/>
    </xf>
    <xf numFmtId="0" fontId="20" fillId="0" borderId="18" xfId="51" applyFont="1" applyBorder="1" applyAlignment="1">
      <alignment horizontal="center" vertical="center"/>
      <protection/>
    </xf>
    <xf numFmtId="0" fontId="20" fillId="0" borderId="19" xfId="51" applyFont="1" applyBorder="1" applyAlignment="1">
      <alignment horizontal="center" vertical="center"/>
      <protection/>
    </xf>
    <xf numFmtId="0" fontId="20" fillId="0" borderId="35" xfId="51" applyFont="1" applyBorder="1" applyAlignment="1">
      <alignment horizontal="center" vertical="center"/>
      <protection/>
    </xf>
    <xf numFmtId="1" fontId="20" fillId="0" borderId="63" xfId="51" applyNumberFormat="1" applyFont="1" applyBorder="1" applyAlignment="1">
      <alignment horizontal="center" vertical="center"/>
      <protection/>
    </xf>
    <xf numFmtId="1" fontId="20" fillId="0" borderId="19" xfId="51" applyNumberFormat="1" applyFont="1" applyBorder="1" applyAlignment="1">
      <alignment horizontal="center" vertical="center"/>
      <protection/>
    </xf>
    <xf numFmtId="0" fontId="20" fillId="0" borderId="20" xfId="51" applyFont="1" applyBorder="1" applyAlignment="1">
      <alignment horizontal="center" vertical="center"/>
      <protection/>
    </xf>
    <xf numFmtId="0" fontId="2" fillId="35" borderId="25" xfId="58" applyFont="1" applyFill="1" applyBorder="1" applyAlignment="1">
      <alignment vertical="center"/>
      <protection/>
    </xf>
    <xf numFmtId="0" fontId="2" fillId="35" borderId="47" xfId="58" applyFont="1" applyFill="1" applyBorder="1" applyAlignment="1">
      <alignment vertical="center"/>
      <protection/>
    </xf>
    <xf numFmtId="0" fontId="2" fillId="35" borderId="47" xfId="58" applyFont="1" applyFill="1" applyBorder="1" applyAlignment="1">
      <alignment horizontal="center" vertical="center" wrapText="1"/>
      <protection/>
    </xf>
    <xf numFmtId="0" fontId="2" fillId="35" borderId="26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3" fillId="0" borderId="41" xfId="5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4" fillId="37" borderId="39" xfId="52" applyFont="1" applyFill="1" applyBorder="1" applyAlignment="1">
      <alignment horizontal="center"/>
      <protection/>
    </xf>
    <xf numFmtId="0" fontId="14" fillId="37" borderId="42" xfId="52" applyFont="1" applyFill="1" applyBorder="1" applyAlignment="1">
      <alignment horizontal="center"/>
      <protection/>
    </xf>
    <xf numFmtId="0" fontId="14" fillId="37" borderId="43" xfId="52" applyFont="1" applyFill="1" applyBorder="1" applyAlignment="1">
      <alignment horizontal="center"/>
      <protection/>
    </xf>
    <xf numFmtId="0" fontId="14" fillId="37" borderId="64" xfId="52" applyFont="1" applyFill="1" applyBorder="1" applyAlignment="1">
      <alignment horizontal="center"/>
      <protection/>
    </xf>
    <xf numFmtId="0" fontId="14" fillId="37" borderId="65" xfId="52" applyFont="1" applyFill="1" applyBorder="1" applyAlignment="1">
      <alignment horizontal="center"/>
      <protection/>
    </xf>
    <xf numFmtId="0" fontId="14" fillId="37" borderId="58" xfId="52" applyFont="1" applyFill="1" applyBorder="1" applyAlignment="1">
      <alignment horizontal="center"/>
      <protection/>
    </xf>
    <xf numFmtId="0" fontId="0" fillId="38" borderId="0" xfId="55" applyFont="1" applyFill="1" applyBorder="1" applyAlignment="1">
      <alignment horizontal="center" vertical="center" wrapText="1"/>
      <protection/>
    </xf>
    <xf numFmtId="0" fontId="14" fillId="0" borderId="12" xfId="52" applyFont="1" applyBorder="1" applyAlignment="1">
      <alignment horizontal="center"/>
      <protection/>
    </xf>
    <xf numFmtId="0" fontId="14" fillId="0" borderId="13" xfId="52" applyFont="1" applyBorder="1" applyAlignment="1">
      <alignment horizontal="center"/>
      <protection/>
    </xf>
    <xf numFmtId="0" fontId="14" fillId="0" borderId="64" xfId="52" applyFont="1" applyBorder="1" applyAlignment="1">
      <alignment horizontal="center"/>
      <protection/>
    </xf>
    <xf numFmtId="0" fontId="14" fillId="0" borderId="58" xfId="52" applyFont="1" applyBorder="1" applyAlignment="1">
      <alignment horizontal="center"/>
      <protection/>
    </xf>
    <xf numFmtId="0" fontId="3" fillId="0" borderId="64" xfId="52" applyFont="1" applyBorder="1" applyAlignment="1">
      <alignment horizontal="center"/>
      <protection/>
    </xf>
    <xf numFmtId="0" fontId="3" fillId="0" borderId="65" xfId="52" applyFont="1" applyBorder="1" applyAlignment="1">
      <alignment horizontal="center"/>
      <protection/>
    </xf>
    <xf numFmtId="0" fontId="3" fillId="0" borderId="58" xfId="52" applyFont="1" applyBorder="1" applyAlignment="1">
      <alignment horizontal="center"/>
      <protection/>
    </xf>
    <xf numFmtId="0" fontId="14" fillId="0" borderId="41" xfId="52" applyFont="1" applyBorder="1" applyAlignment="1">
      <alignment horizontal="center"/>
      <protection/>
    </xf>
    <xf numFmtId="0" fontId="14" fillId="0" borderId="45" xfId="52" applyFont="1" applyBorder="1" applyAlignment="1">
      <alignment horizontal="center"/>
      <protection/>
    </xf>
    <xf numFmtId="0" fontId="14" fillId="0" borderId="48" xfId="52" applyFont="1" applyBorder="1" applyAlignment="1">
      <alignment horizontal="center"/>
      <protection/>
    </xf>
    <xf numFmtId="0" fontId="14" fillId="36" borderId="0" xfId="55" applyFont="1" applyFill="1" applyAlignment="1">
      <alignment horizontal="center" vertical="center" wrapText="1"/>
      <protection/>
    </xf>
    <xf numFmtId="0" fontId="14" fillId="0" borderId="39" xfId="52" applyFont="1" applyBorder="1" applyAlignment="1">
      <alignment horizontal="center"/>
      <protection/>
    </xf>
    <xf numFmtId="0" fontId="14" fillId="0" borderId="43" xfId="52" applyFont="1" applyBorder="1" applyAlignment="1">
      <alignment horizontal="center"/>
      <protection/>
    </xf>
    <xf numFmtId="0" fontId="3" fillId="0" borderId="64" xfId="52" applyBorder="1" applyAlignment="1">
      <alignment horizontal="center"/>
      <protection/>
    </xf>
    <xf numFmtId="0" fontId="3" fillId="0" borderId="65" xfId="52" applyBorder="1" applyAlignment="1">
      <alignment horizontal="center"/>
      <protection/>
    </xf>
    <xf numFmtId="0" fontId="3" fillId="0" borderId="58" xfId="52" applyBorder="1" applyAlignment="1">
      <alignment horizontal="center"/>
      <protection/>
    </xf>
    <xf numFmtId="0" fontId="17" fillId="0" borderId="0" xfId="58" applyFont="1" applyBorder="1" applyAlignment="1">
      <alignment horizontal="center" vertical="center"/>
      <protection/>
    </xf>
    <xf numFmtId="0" fontId="16" fillId="0" borderId="0" xfId="58" applyFont="1" applyAlignment="1">
      <alignment horizontal="center"/>
      <protection/>
    </xf>
    <xf numFmtId="0" fontId="10" fillId="0" borderId="49" xfId="58" applyFont="1" applyBorder="1" applyAlignment="1">
      <alignment horizontal="center" vertical="center" wrapText="1"/>
      <protection/>
    </xf>
    <xf numFmtId="0" fontId="10" fillId="0" borderId="50" xfId="58" applyFont="1" applyBorder="1" applyAlignment="1">
      <alignment horizontal="center" vertical="center" wrapText="1"/>
      <protection/>
    </xf>
    <xf numFmtId="0" fontId="5" fillId="39" borderId="64" xfId="59" applyFont="1" applyFill="1" applyBorder="1" applyAlignment="1">
      <alignment horizontal="center" vertical="center"/>
      <protection/>
    </xf>
    <xf numFmtId="0" fontId="5" fillId="39" borderId="65" xfId="59" applyFont="1" applyFill="1" applyBorder="1" applyAlignment="1">
      <alignment horizontal="center" vertical="center"/>
      <protection/>
    </xf>
    <xf numFmtId="0" fontId="5" fillId="39" borderId="58" xfId="59" applyFont="1" applyFill="1" applyBorder="1" applyAlignment="1">
      <alignment horizontal="center" vertical="center"/>
      <protection/>
    </xf>
    <xf numFmtId="0" fontId="16" fillId="0" borderId="0" xfId="58" applyFont="1" applyAlignment="1">
      <alignment horizontal="center" vertical="center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58" applyFont="1" applyFill="1" applyBorder="1" applyAlignment="1">
      <alignment horizontal="center" vertical="center" wrapText="1"/>
      <protection/>
    </xf>
    <xf numFmtId="0" fontId="2" fillId="0" borderId="50" xfId="58" applyFont="1" applyFill="1" applyBorder="1" applyAlignment="1">
      <alignment horizontal="center" vertical="center" wrapText="1"/>
      <protection/>
    </xf>
    <xf numFmtId="164" fontId="2" fillId="0" borderId="51" xfId="48" applyFont="1" applyFill="1" applyBorder="1" applyAlignment="1">
      <alignment horizontal="center" vertical="center" wrapText="1"/>
    </xf>
    <xf numFmtId="164" fontId="2" fillId="0" borderId="50" xfId="48" applyFont="1" applyFill="1" applyBorder="1" applyAlignment="1">
      <alignment horizontal="center" vertical="center" wrapText="1"/>
    </xf>
    <xf numFmtId="0" fontId="17" fillId="0" borderId="0" xfId="58" applyFont="1" applyBorder="1" applyAlignment="1">
      <alignment horizontal="center"/>
      <protection/>
    </xf>
    <xf numFmtId="0" fontId="5" fillId="39" borderId="64" xfId="59" applyFont="1" applyFill="1" applyBorder="1" applyAlignment="1">
      <alignment horizontal="center"/>
      <protection/>
    </xf>
    <xf numFmtId="0" fontId="5" fillId="39" borderId="65" xfId="59" applyFont="1" applyFill="1" applyBorder="1" applyAlignment="1">
      <alignment horizontal="center"/>
      <protection/>
    </xf>
    <xf numFmtId="0" fontId="5" fillId="39" borderId="58" xfId="59" applyFont="1" applyFill="1" applyBorder="1" applyAlignment="1">
      <alignment horizontal="center"/>
      <protection/>
    </xf>
    <xf numFmtId="0" fontId="2" fillId="0" borderId="51" xfId="58" applyFont="1" applyFill="1" applyBorder="1" applyAlignment="1">
      <alignment horizontal="center" wrapText="1"/>
      <protection/>
    </xf>
    <xf numFmtId="0" fontId="2" fillId="0" borderId="50" xfId="58" applyFont="1" applyFill="1" applyBorder="1" applyAlignment="1">
      <alignment horizontal="center" wrapText="1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collection de référence adultes" xfId="51"/>
    <cellStyle name="Normal_Collection de référence enfants" xfId="52"/>
    <cellStyle name="Normal_dents4.xls" xfId="53"/>
    <cellStyle name="Normal_ill pr redac chap VI-3" xfId="54"/>
    <cellStyle name="Normal_Matrice E20_stades" xfId="55"/>
    <cellStyle name="Normal_Matrices et calculs dents" xfId="56"/>
    <cellStyle name="Normal_modèles paléo-feuille IS-test" xfId="57"/>
    <cellStyle name="Normal_nveaux VECTEURS F-corrigés" xfId="58"/>
    <cellStyle name="Normal_Nvelle pop ref cranes-4e essai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externalLink" Target="externalLinks/externalLink29.xml" /><Relationship Id="rId50" Type="http://schemas.openxmlformats.org/officeDocument/2006/relationships/externalLink" Target="externalLinks/externalLink30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11-18'!$A$28:$A$43</c:f>
              <c:numCache/>
            </c:numRef>
          </c:cat>
          <c:val>
            <c:numRef>
              <c:f>'matrice annuelle dents 11-18'!$K$28:$K$43</c:f>
              <c:numCache/>
            </c:numRef>
          </c:val>
        </c:ser>
        <c:gapWidth val="0"/>
        <c:axId val="11496387"/>
        <c:axId val="36358620"/>
      </c:barChart>
      <c:catAx>
        <c:axId val="1149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6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 dents14-17&amp;44-47'!$A$28:$A$43</c:f>
              <c:numCache/>
            </c:numRef>
          </c:cat>
          <c:val>
            <c:numRef>
              <c:f>'matrice annuel dents14-17&amp;44-47'!$I$28:$I$43</c:f>
              <c:numCache/>
            </c:numRef>
          </c:val>
        </c:ser>
        <c:gapWidth val="0"/>
        <c:axId val="7669005"/>
        <c:axId val="1912182"/>
      </c:barChart>
      <c:cat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182"/>
        <c:crosses val="autoZero"/>
        <c:auto val="1"/>
        <c:lblOffset val="100"/>
        <c:tickLblSkip val="1"/>
        <c:noMultiLvlLbl val="0"/>
      </c:catAx>
      <c:valAx>
        <c:axId val="1912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9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dents11-18'!$A$16:$A$19</c:f>
              <c:strCache/>
            </c:strRef>
          </c:cat>
          <c:val>
            <c:numRef>
              <c:f>'matrice quinquennale dents11-18'!$K$16:$K$19</c:f>
              <c:numCache/>
            </c:numRef>
          </c:val>
        </c:ser>
        <c:gapWidth val="0"/>
        <c:axId val="17209639"/>
        <c:axId val="20669024"/>
      </c:barChart>
      <c:cat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9024"/>
        <c:crosses val="autoZero"/>
        <c:auto val="1"/>
        <c:lblOffset val="100"/>
        <c:tickLblSkip val="1"/>
        <c:noMultiLvlLbl val="0"/>
      </c:catAx>
      <c:valAx>
        <c:axId val="206690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9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dents11-18'!$A$16:$A$19</c:f>
              <c:strCache/>
            </c:strRef>
          </c:cat>
          <c:val>
            <c:numRef>
              <c:f>'matrice quinquennale dents11-18'!$J$16:$J$19</c:f>
              <c:numCache/>
            </c:numRef>
          </c:val>
        </c:ser>
        <c:gapWidth val="0"/>
        <c:axId val="51803489"/>
        <c:axId val="63578218"/>
      </c:barChart>
      <c:cat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03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dents41-48'!$A$16:$A$19</c:f>
              <c:strCache/>
            </c:strRef>
          </c:cat>
          <c:val>
            <c:numRef>
              <c:f>'matrice quinquennale dents41-48'!$K$16:$K$19</c:f>
              <c:numCache/>
            </c:numRef>
          </c:val>
        </c:ser>
        <c:gapWidth val="0"/>
        <c:axId val="35333051"/>
        <c:axId val="49562004"/>
      </c:barChart>
      <c:catAx>
        <c:axId val="3533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3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dents41-48'!$A$16:$A$19</c:f>
              <c:strCache/>
            </c:strRef>
          </c:cat>
          <c:val>
            <c:numRef>
              <c:f>'matrice quinquennale dents41-48'!$J$16:$J$19</c:f>
              <c:numCache/>
            </c:numRef>
          </c:val>
        </c:ser>
        <c:gapWidth val="0"/>
        <c:axId val="43404853"/>
        <c:axId val="55099358"/>
      </c:barChart>
      <c:cat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dents14-17'!$A$16:$A$19</c:f>
              <c:strCache/>
            </c:strRef>
          </c:cat>
          <c:val>
            <c:numRef>
              <c:f>'matrice quinquennale dents14-17'!$J$16:$J$19</c:f>
              <c:numCache/>
            </c:numRef>
          </c:val>
        </c:ser>
        <c:gapWidth val="0"/>
        <c:axId val="26132175"/>
        <c:axId val="33862984"/>
      </c:barChart>
      <c:cat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2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dents14-17'!$A$16:$A$19</c:f>
              <c:strCache/>
            </c:strRef>
          </c:cat>
          <c:val>
            <c:numRef>
              <c:f>'matrice quinquennale dents14-17'!$I$16:$I$19</c:f>
              <c:numCache/>
            </c:numRef>
          </c:val>
        </c:ser>
        <c:gapWidth val="0"/>
        <c:axId val="36331401"/>
        <c:axId val="58547154"/>
      </c:barChart>
      <c:catAx>
        <c:axId val="363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dents44-47'!$A$16:$A$19</c:f>
              <c:strCache/>
            </c:strRef>
          </c:cat>
          <c:val>
            <c:numRef>
              <c:f>'matrice quinquennale dents44-47'!$J$16:$J$19</c:f>
              <c:numCache/>
            </c:numRef>
          </c:val>
        </c:ser>
        <c:gapWidth val="0"/>
        <c:axId val="57162339"/>
        <c:axId val="44699004"/>
      </c:barChart>
      <c:catAx>
        <c:axId val="5716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'matrice quinquennale dents44-47'!$A$16:$A$19</c:f>
              <c:strCache/>
            </c:strRef>
          </c:cat>
          <c:val>
            <c:numRef>
              <c:f>'matrice quinquennale dents44-47'!$I$16:$I$19</c:f>
              <c:numCache/>
            </c:numRef>
          </c:val>
        </c:ser>
        <c:gapWidth val="0"/>
        <c:axId val="66746717"/>
        <c:axId val="63849542"/>
      </c:barChart>
      <c:cat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898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 quinquen dents14-14&amp;44-47'!$A$16:$A$19</c:f>
              <c:strCache/>
            </c:strRef>
          </c:cat>
          <c:val>
            <c:numRef>
              <c:f>'mat quinquen dents14-14&amp;44-47'!$J$16:$J$19</c:f>
              <c:numCache/>
            </c:numRef>
          </c:val>
        </c:ser>
        <c:gapWidth val="0"/>
        <c:axId val="37774967"/>
        <c:axId val="4430384"/>
      </c:barChart>
      <c:catAx>
        <c:axId val="377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384"/>
        <c:crosses val="autoZero"/>
        <c:auto val="1"/>
        <c:lblOffset val="100"/>
        <c:tickLblSkip val="1"/>
        <c:noMultiLvlLbl val="0"/>
      </c:catAx>
      <c:valAx>
        <c:axId val="4430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4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11-18'!$A$28:$A$43</c:f>
              <c:numCache/>
            </c:numRef>
          </c:cat>
          <c:val>
            <c:numRef>
              <c:f>'matrice annuelle dents 11-18'!$J$28:$J$43</c:f>
              <c:numCache/>
            </c:numRef>
          </c:val>
        </c:ser>
        <c:gapWidth val="0"/>
        <c:axId val="58792125"/>
        <c:axId val="59367078"/>
      </c:barChart>
      <c:catAx>
        <c:axId val="5879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2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 quinquen dents14-14&amp;44-47'!$A$16:$A$19</c:f>
              <c:strCache/>
            </c:strRef>
          </c:cat>
          <c:val>
            <c:numRef>
              <c:f>'mat quinquen dents14-14&amp;44-47'!$I$16:$I$19</c:f>
              <c:numCache/>
            </c:numRef>
          </c:val>
        </c:ser>
        <c:gapWidth val="0"/>
        <c:axId val="39873457"/>
        <c:axId val="23316794"/>
      </c:barChart>
      <c:catAx>
        <c:axId val="39873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 val="autoZero"/>
        <c:auto val="1"/>
        <c:lblOffset val="100"/>
        <c:tickLblSkip val="1"/>
        <c:noMultiLvlLbl val="0"/>
      </c:catAx>
      <c:valAx>
        <c:axId val="2331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73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41-48'!$A$28:$A$43</c:f>
              <c:numCache/>
            </c:numRef>
          </c:cat>
          <c:val>
            <c:numRef>
              <c:f>'matrice annuelle dents 41-48'!$K$28:$K$43</c:f>
              <c:numCache/>
            </c:numRef>
          </c:val>
        </c:ser>
        <c:gapWidth val="0"/>
        <c:axId val="64541655"/>
        <c:axId val="44003984"/>
      </c:barChart>
      <c:catAx>
        <c:axId val="6454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16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41-48'!$A$28:$A$43</c:f>
              <c:numCache/>
            </c:numRef>
          </c:cat>
          <c:val>
            <c:numRef>
              <c:f>'matrice annuelle dents 41-48'!$J$28:$J$43</c:f>
              <c:numCache/>
            </c:numRef>
          </c:val>
        </c:ser>
        <c:gapWidth val="0"/>
        <c:axId val="60491537"/>
        <c:axId val="7552922"/>
      </c:barChart>
      <c:cat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14-17'!$A$28:$A$43</c:f>
              <c:numCache/>
            </c:numRef>
          </c:cat>
          <c:val>
            <c:numRef>
              <c:f>'matrice annuelle dents 14-17'!$J$28:$J$43</c:f>
              <c:numCache/>
            </c:numRef>
          </c:val>
        </c:ser>
        <c:gapWidth val="0"/>
        <c:axId val="867435"/>
        <c:axId val="7806916"/>
      </c:barChart>
      <c:catAx>
        <c:axId val="86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14-17'!$A$28:$A$43</c:f>
              <c:numCache/>
            </c:numRef>
          </c:cat>
          <c:val>
            <c:numRef>
              <c:f>'matrice annuelle dents 14-17'!$I$28:$I$43</c:f>
              <c:numCache/>
            </c:numRef>
          </c:val>
        </c:ser>
        <c:gapWidth val="0"/>
        <c:axId val="3153381"/>
        <c:axId val="28380430"/>
      </c:barChart>
      <c:catAx>
        <c:axId val="315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44-47'!$A$28:$A$43</c:f>
              <c:numCache/>
            </c:numRef>
          </c:cat>
          <c:val>
            <c:numRef>
              <c:f>'matrice annuelle dents 44-47'!$J$28:$J$43</c:f>
              <c:numCache/>
            </c:numRef>
          </c:val>
        </c:ser>
        <c:gapWidth val="0"/>
        <c:axId val="54097279"/>
        <c:axId val="17113464"/>
      </c:bar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 val="autoZero"/>
        <c:auto val="1"/>
        <c:lblOffset val="100"/>
        <c:tickLblSkip val="1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effectifs)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5"/>
          <c:y val="0.2035"/>
          <c:w val="0.901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annuelle dents 44-47'!$A$28:$A$43</c:f>
              <c:numCache/>
            </c:numRef>
          </c:cat>
          <c:val>
            <c:numRef>
              <c:f>'matrice annuelle dents 44-47'!$I$28:$I$43</c:f>
              <c:numCache/>
            </c:numRef>
          </c:val>
        </c:ser>
        <c:gapWidth val="0"/>
        <c:axId val="19803449"/>
        <c:axId val="44013314"/>
      </c:barChart>
      <c:catAx>
        <c:axId val="1980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9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 val="autoZero"/>
        <c:auto val="1"/>
        <c:lblOffset val="100"/>
        <c:tickLblSkip val="1"/>
        <c:noMultiLvlLbl val="0"/>
      </c:catAx>
      <c:valAx>
        <c:axId val="440133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Répartition probable des décès (en %)                               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(population de référence Lisbonne 1890)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20425"/>
          <c:w val="0.900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'matrice annuel dents14-17&amp;44-47'!$A$28:$A$43</c:f>
              <c:numCache/>
            </c:numRef>
          </c:cat>
          <c:val>
            <c:numRef>
              <c:f>'matrice annuel dents14-17&amp;44-47'!$J$28:$J$43</c:f>
              <c:numCache/>
            </c:numRef>
          </c:val>
        </c:ser>
        <c:gapWidth val="0"/>
        <c:axId val="60575507"/>
        <c:axId val="8308652"/>
      </c:barChart>
      <c:catAx>
        <c:axId val="6057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Groupes d'âges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 val="autoZero"/>
        <c:auto val="1"/>
        <c:lblOffset val="100"/>
        <c:tickLblSkip val="1"/>
        <c:noMultiLvlLbl val="0"/>
      </c:catAx>
      <c:valAx>
        <c:axId val="83086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17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5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19150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19150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48175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48175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239125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239125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30580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30580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258175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258175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46</xdr:row>
      <xdr:rowOff>28575</xdr:rowOff>
    </xdr:from>
    <xdr:to>
      <xdr:col>11</xdr:col>
      <xdr:colOff>504825</xdr:colOff>
      <xdr:row>64</xdr:row>
      <xdr:rowOff>19050</xdr:rowOff>
    </xdr:to>
    <xdr:graphicFrame>
      <xdr:nvGraphicFramePr>
        <xdr:cNvPr id="1" name="Chart 1"/>
        <xdr:cNvGraphicFramePr/>
      </xdr:nvGraphicFramePr>
      <xdr:xfrm>
        <a:off x="5372100" y="830580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46</xdr:row>
      <xdr:rowOff>28575</xdr:rowOff>
    </xdr:from>
    <xdr:to>
      <xdr:col>5</xdr:col>
      <xdr:colOff>571500</xdr:colOff>
      <xdr:row>64</xdr:row>
      <xdr:rowOff>28575</xdr:rowOff>
    </xdr:to>
    <xdr:graphicFrame>
      <xdr:nvGraphicFramePr>
        <xdr:cNvPr id="2" name="Chart 2"/>
        <xdr:cNvGraphicFramePr/>
      </xdr:nvGraphicFramePr>
      <xdr:xfrm>
        <a:off x="314325" y="830580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48175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48175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1960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1960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3865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3865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22</xdr:row>
      <xdr:rowOff>28575</xdr:rowOff>
    </xdr:from>
    <xdr:to>
      <xdr:col>11</xdr:col>
      <xdr:colOff>504825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372100" y="4438650"/>
        <a:ext cx="4743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28575</xdr:rowOff>
    </xdr:from>
    <xdr:to>
      <xdr:col>5</xdr:col>
      <xdr:colOff>571500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314325" y="4438650"/>
        <a:ext cx="47339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PUBLICATIONS%202001-03\Hommage%20&#224;%20Masset\antib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En%20cours\Pal&#233;od&#233;mo\feuilles%20XL-pal&#233;od&#233;mo\influence%20mod&#232;le%20mort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USBDISKPROchap%20JPBA\Etude%20Lisieux%20jan06-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FR&#201;NOUVILLE%20avril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SEGUY\En%20cours\Pal&#233;od&#233;mo\Projet%20Antibes\Antibe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OUVRAGE%20PALEO\ouvrage%20v2\ill%20pr%20redac%20chap%20VI-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MARSEILLE\DONNEES%20TRAITEES\Martigues\loi%20mortalit&#233;%20Martigues\lois%20mortalit&#233;%20Martigues-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SEGUY\En%20cours\Pal&#233;od&#233;mo\art.%20pal&#233;odemo\Illustrations:Bilpal\variance%20Qx,%20Ex,%20vecteur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\AttachIS\analyse%20dnbrt%20Martigues%201702%20(donnees%203-04-03)-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illustrations:&#233;cole\Diff.%20pyramide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En%20cours\Pal&#233;od&#233;mo\art.%20pal&#233;odemo\Illustrations:Bilpal\influence%20structur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matrices%20lignes%20&amp;%20mat%20colonn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EN%20COURS\Pal&#233;od&#233;mo\Projet%20Antibes\Rapport%20arch&#233;o\Donn&#233;es%20&amp;%20calculs\recenst-1881-pyramide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Etude%20sites%20avec%20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euil6!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Rouen-d&#233;mo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reprise%20coll%20cranes\Nouvelles%20donn&#233;es%20Lisbonne-L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nvelle%20pop%20ref%20adultes\Nvelle%20pop%20ref%20cranes-4e%20essai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Qualcomm\Eudora%20Pro\Attach\S&#233;guy\projet%20ouvrage%20+%20art\Art.%20vers.%20en%20cours\nvelles%20illust%20:%20&#224;%20voir\illsutration%2011?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Comparaisons%20mat%20lignes%20&amp;%20colonne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SEGUY\En%20cours\Pal&#233;od&#233;mo\Projet%20Antibes\Donn&#233;es%20&amp;%20calculs\recenst-1881-pyramide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nvelle%20pop%20ref%20adultes\Reprise%20Cr&#226;nesCM&amp;IS%204de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LISIEUX%20mai06-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illustrations:&#233;cole\diff%20distri%20vecteurs-exo%20F-C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ALEODEMO\Pal&#233;od&#233;mo\nvelle%20pop%20ref%20adultes\traitement%20pb%20hommes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illustrations:&#233;cole\art.%20pal&#233;odemo\Illustrations:Bilpal\variance%20Qx,%20Ex,%20vecteur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2001-2006\chap%20Vandermersch%20(MS,%20LB,%20IS,%202004)\elements%20de%20calcul\pal&#233;od&#233;mo%20Martigues-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Qualcomm\Eudora%20Pro\Attach\HD%20interneDesktop%20Folder\seguy\illustrations:&#233;cole\modif%20%20vecteur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livre%20JPBA\3e%20ENVOI\QUEBEC%201801-v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IS\Mes%20documents\PUBLICATIONS%20EN%20COURS\OUVRAGE%20PALEO\ouvrage%20v2\Macintosh%20HDUsers\seguy\manuel%20paleodem%20EN%20COURS%20dec06\Nvelle%20pop%20ref%20cranes-4e%20ess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llust."/>
      <sheetName val="illustrat 2"/>
      <sheetName val="dx et DX"/>
      <sheetName val="représent."/>
      <sheetName val="vecteurs exo HF-cm.Ant"/>
      <sheetName val="Liste nominative"/>
      <sheetName val="stat NMD"/>
      <sheetName val="rép.décès"/>
      <sheetName val="stat 1790-1990"/>
      <sheetName val="stat pop 1877-1897"/>
      <sheetName val="rct 1876-1886"/>
      <sheetName val="pyr annuelle 1881"/>
      <sheetName val="pyr quinq 1881"/>
      <sheetName val="prépa pyramides"/>
      <sheetName val="pyr ok-1881"/>
      <sheetName val="prépa pyr avec milit"/>
      <sheetName val="loi mortalité 1881 HF(ss milt)"/>
      <sheetName val="loi mort HF avec milit-ok"/>
      <sheetName val="loi mortalité 1881 HF(et milit)"/>
      <sheetName val="loi mortalité 1881 H (et milit)"/>
      <sheetName val="loi mortalité 1881 F"/>
      <sheetName val="loi mort Ant 1881-Chiang"/>
      <sheetName val="dispersion Qx"/>
      <sheetName val="loi mort à 95%"/>
      <sheetName val="écart-type"/>
      <sheetName val="mortalité différentielle"/>
      <sheetName val="loi mortalité 1896 HF(et milit)"/>
    </sheetNames>
    <sheetDataSet>
      <sheetData sheetId="13">
        <row r="7">
          <cell r="K7">
            <v>-168</v>
          </cell>
        </row>
        <row r="8">
          <cell r="K8">
            <v>-152</v>
          </cell>
        </row>
        <row r="9">
          <cell r="K9">
            <v>-148</v>
          </cell>
        </row>
        <row r="10">
          <cell r="K10">
            <v>-177</v>
          </cell>
        </row>
        <row r="11">
          <cell r="K11">
            <v>-151</v>
          </cell>
        </row>
        <row r="12">
          <cell r="K12">
            <v>-129</v>
          </cell>
        </row>
        <row r="13">
          <cell r="K13">
            <v>-157</v>
          </cell>
        </row>
        <row r="14">
          <cell r="K14">
            <v>-159</v>
          </cell>
        </row>
        <row r="15">
          <cell r="K15">
            <v>-151</v>
          </cell>
        </row>
        <row r="16">
          <cell r="K16">
            <v>-141</v>
          </cell>
        </row>
        <row r="17">
          <cell r="K17">
            <v>-133</v>
          </cell>
        </row>
        <row r="18">
          <cell r="K18">
            <v>-127</v>
          </cell>
        </row>
        <row r="19">
          <cell r="K19">
            <v>-122</v>
          </cell>
        </row>
        <row r="20">
          <cell r="K20">
            <v>-105</v>
          </cell>
        </row>
        <row r="21">
          <cell r="K21">
            <v>-71</v>
          </cell>
        </row>
        <row r="22">
          <cell r="K22">
            <v>-45</v>
          </cell>
        </row>
        <row r="23">
          <cell r="K23">
            <v>-30</v>
          </cell>
        </row>
        <row r="24">
          <cell r="K24">
            <v>-5</v>
          </cell>
        </row>
        <row r="25">
          <cell r="K25">
            <v>0</v>
          </cell>
        </row>
        <row r="32">
          <cell r="K32">
            <v>-82</v>
          </cell>
        </row>
        <row r="33">
          <cell r="K33">
            <v>-171</v>
          </cell>
        </row>
        <row r="34">
          <cell r="K34">
            <v>-161</v>
          </cell>
        </row>
        <row r="35">
          <cell r="K35">
            <v>-155</v>
          </cell>
        </row>
        <row r="36">
          <cell r="K36">
            <v>-166</v>
          </cell>
        </row>
        <row r="37">
          <cell r="K37">
            <v>-139</v>
          </cell>
        </row>
        <row r="38">
          <cell r="K38">
            <v>-145</v>
          </cell>
        </row>
        <row r="39">
          <cell r="K39">
            <v>-153</v>
          </cell>
        </row>
        <row r="40">
          <cell r="K40">
            <v>-166</v>
          </cell>
        </row>
        <row r="41">
          <cell r="K41">
            <v>-150</v>
          </cell>
        </row>
        <row r="42">
          <cell r="K42">
            <v>-130</v>
          </cell>
        </row>
        <row r="43">
          <cell r="K43">
            <v>-132</v>
          </cell>
        </row>
        <row r="44">
          <cell r="K44">
            <v>-126</v>
          </cell>
        </row>
        <row r="45">
          <cell r="K45">
            <v>-106</v>
          </cell>
        </row>
        <row r="46">
          <cell r="K46">
            <v>-84</v>
          </cell>
        </row>
        <row r="47">
          <cell r="K47">
            <v>-54</v>
          </cell>
        </row>
        <row r="48">
          <cell r="K48">
            <v>-39</v>
          </cell>
        </row>
        <row r="49">
          <cell r="K49">
            <v>-10</v>
          </cell>
        </row>
        <row r="50">
          <cell r="K50">
            <v>-2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Gnève I-H"/>
      <sheetName val="ill 2 Genève"/>
      <sheetName val="ill. Genève"/>
      <sheetName val="calculs Ledermann"/>
    </sheetNames>
    <sheetDataSet>
      <sheetData sheetId="4">
        <row r="54">
          <cell r="E54">
            <v>241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èles utllisés"/>
      <sheetName val="Xanthos -E20 HF Carole"/>
      <sheetName val="Xanthos IJ &amp; e20 Carole"/>
      <sheetName val="Maubuisson E20F carole"/>
      <sheetName val="démo Antibes "/>
      <sheetName val="Antibes -E20 HF Carole"/>
      <sheetName val="données Lisieux"/>
      <sheetName val="synthèse Lisieux HF Carole"/>
      <sheetName val="Lisieux meilleur modèle Carole"/>
      <sheetName val="Lisieux E20 HF Carole"/>
      <sheetName val="Lisieux IJ HF Carole"/>
      <sheetName val="Lisieux IJ &amp; e20 Carole"/>
      <sheetName val="Lisieux IJ &amp; e20 HF Magali"/>
      <sheetName val="Lisieux e20 H nadège"/>
      <sheetName val="Lisieux E20 F Nadège"/>
    </sheetNames>
    <sheetDataSet>
      <sheetData sheetId="0">
        <row r="2">
          <cell r="B2" t="str">
            <v>s(y-j)</v>
          </cell>
        </row>
        <row r="123">
          <cell r="D123">
            <v>-0.222</v>
          </cell>
        </row>
        <row r="124">
          <cell r="D124">
            <v>-0.7495825418660355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=+0,025"/>
      <sheetName val="modèles util r différent de 0"/>
      <sheetName val="modèles utllisés r=0"/>
      <sheetName val="Frénouville E20 HF Carole "/>
      <sheetName val="Frénouville a20 HF "/>
    </sheetNames>
    <sheetDataSet>
      <sheetData sheetId="3">
        <row r="174">
          <cell r="B174">
            <v>37.9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oi mort. Ant 1881 HF(dt milit)"/>
      <sheetName val="stades Antibes HF"/>
      <sheetName val="vecteurs exo HF-cm.Ant"/>
      <sheetName val="comp. graphique.Ant"/>
      <sheetName val="test khi2. Ant"/>
      <sheetName val="test khi2-bis.Ant"/>
      <sheetName val="Vect avec Lisbonne"/>
      <sheetName val="comp.graph.Lisbonne"/>
      <sheetName val="test khi2.Lisbonne"/>
      <sheetName val="vecteurs exo HF-is"/>
      <sheetName val="var. vecteurs exo HF"/>
      <sheetName val="test -var. Antibes"/>
      <sheetName val="compar avec var."/>
      <sheetName val="vecteurs exo HF-is-2"/>
      <sheetName val="Feuil3"/>
      <sheetName val="illustrat 2"/>
      <sheetName val="prépa pyramides"/>
      <sheetName val="stat 1790-1990"/>
      <sheetName val="pyr annuelle 1881"/>
      <sheetName val="illust."/>
      <sheetName val="illustrat.1"/>
      <sheetName val="représent."/>
      <sheetName val="Liste nominative"/>
    </sheetNames>
    <sheetDataSet>
      <sheetData sheetId="17">
        <row r="8">
          <cell r="C8">
            <v>23</v>
          </cell>
        </row>
        <row r="9">
          <cell r="C9">
            <v>24</v>
          </cell>
        </row>
        <row r="10">
          <cell r="C10">
            <v>35</v>
          </cell>
        </row>
        <row r="11">
          <cell r="C11">
            <v>50</v>
          </cell>
        </row>
        <row r="12">
          <cell r="C12">
            <v>36</v>
          </cell>
        </row>
        <row r="13">
          <cell r="C13">
            <v>26</v>
          </cell>
        </row>
        <row r="14">
          <cell r="C14">
            <v>37</v>
          </cell>
        </row>
        <row r="15">
          <cell r="C15">
            <v>22</v>
          </cell>
        </row>
        <row r="16">
          <cell r="C16">
            <v>25</v>
          </cell>
        </row>
        <row r="17">
          <cell r="C17">
            <v>42</v>
          </cell>
        </row>
        <row r="18">
          <cell r="C18">
            <v>35</v>
          </cell>
        </row>
        <row r="19">
          <cell r="C19">
            <v>28</v>
          </cell>
        </row>
        <row r="20">
          <cell r="C20">
            <v>31</v>
          </cell>
        </row>
        <row r="21">
          <cell r="C21">
            <v>21</v>
          </cell>
        </row>
        <row r="22">
          <cell r="C22">
            <v>33</v>
          </cell>
        </row>
        <row r="23">
          <cell r="C23">
            <v>32</v>
          </cell>
        </row>
        <row r="24">
          <cell r="C24">
            <v>40</v>
          </cell>
        </row>
        <row r="25">
          <cell r="C25">
            <v>29</v>
          </cell>
        </row>
        <row r="26">
          <cell r="C26">
            <v>50</v>
          </cell>
        </row>
        <row r="27">
          <cell r="C27">
            <v>26</v>
          </cell>
        </row>
        <row r="28">
          <cell r="C28">
            <v>33</v>
          </cell>
        </row>
        <row r="29">
          <cell r="C29">
            <v>34</v>
          </cell>
        </row>
        <row r="30">
          <cell r="C30">
            <v>23</v>
          </cell>
        </row>
        <row r="31">
          <cell r="C31">
            <v>25</v>
          </cell>
        </row>
        <row r="32">
          <cell r="C32">
            <v>36</v>
          </cell>
          <cell r="K32">
            <v>-82</v>
          </cell>
        </row>
        <row r="33">
          <cell r="C33">
            <v>31</v>
          </cell>
          <cell r="K33">
            <v>-171</v>
          </cell>
        </row>
        <row r="34">
          <cell r="C34">
            <v>30</v>
          </cell>
          <cell r="K34">
            <v>-161</v>
          </cell>
        </row>
        <row r="35">
          <cell r="C35">
            <v>17</v>
          </cell>
          <cell r="K35">
            <v>-155</v>
          </cell>
        </row>
        <row r="36">
          <cell r="C36">
            <v>25</v>
          </cell>
          <cell r="K36">
            <v>-166</v>
          </cell>
        </row>
        <row r="37">
          <cell r="C37">
            <v>26</v>
          </cell>
          <cell r="K37">
            <v>-139</v>
          </cell>
        </row>
        <row r="38">
          <cell r="C38">
            <v>29</v>
          </cell>
          <cell r="K38">
            <v>-145</v>
          </cell>
        </row>
        <row r="39">
          <cell r="C39">
            <v>33</v>
          </cell>
          <cell r="K39">
            <v>-153</v>
          </cell>
        </row>
        <row r="40">
          <cell r="C40">
            <v>32</v>
          </cell>
          <cell r="K40">
            <v>-166</v>
          </cell>
        </row>
        <row r="41">
          <cell r="C41">
            <v>35</v>
          </cell>
          <cell r="K41">
            <v>-150</v>
          </cell>
        </row>
        <row r="42">
          <cell r="C42">
            <v>28</v>
          </cell>
          <cell r="K42">
            <v>-130</v>
          </cell>
        </row>
        <row r="43">
          <cell r="C43">
            <v>31</v>
          </cell>
          <cell r="K43">
            <v>-132</v>
          </cell>
        </row>
        <row r="44">
          <cell r="C44">
            <v>31</v>
          </cell>
          <cell r="K44">
            <v>-126</v>
          </cell>
        </row>
        <row r="45">
          <cell r="C45">
            <v>28</v>
          </cell>
          <cell r="K45">
            <v>-106</v>
          </cell>
        </row>
        <row r="46">
          <cell r="C46">
            <v>35</v>
          </cell>
          <cell r="K46">
            <v>-84</v>
          </cell>
        </row>
        <row r="47">
          <cell r="C47">
            <v>34</v>
          </cell>
          <cell r="K47">
            <v>-54</v>
          </cell>
        </row>
        <row r="48">
          <cell r="C48">
            <v>42</v>
          </cell>
          <cell r="K48">
            <v>-39</v>
          </cell>
        </row>
        <row r="49">
          <cell r="C49">
            <v>29</v>
          </cell>
          <cell r="K49">
            <v>-10</v>
          </cell>
        </row>
        <row r="50">
          <cell r="C50">
            <v>26</v>
          </cell>
          <cell r="K50">
            <v>-2</v>
          </cell>
        </row>
        <row r="51">
          <cell r="C51">
            <v>22</v>
          </cell>
        </row>
        <row r="52">
          <cell r="C52">
            <v>32</v>
          </cell>
        </row>
        <row r="53">
          <cell r="C53">
            <v>42</v>
          </cell>
        </row>
        <row r="54">
          <cell r="C54">
            <v>27</v>
          </cell>
        </row>
        <row r="55">
          <cell r="C55">
            <v>27</v>
          </cell>
        </row>
        <row r="56">
          <cell r="C56">
            <v>18</v>
          </cell>
        </row>
        <row r="57">
          <cell r="C57">
            <v>27</v>
          </cell>
        </row>
        <row r="58">
          <cell r="C58">
            <v>35</v>
          </cell>
        </row>
        <row r="59">
          <cell r="C59">
            <v>28</v>
          </cell>
        </row>
        <row r="60">
          <cell r="C60">
            <v>22</v>
          </cell>
        </row>
        <row r="61">
          <cell r="C61">
            <v>21</v>
          </cell>
        </row>
        <row r="62">
          <cell r="C62">
            <v>27</v>
          </cell>
        </row>
        <row r="63">
          <cell r="C63">
            <v>22</v>
          </cell>
        </row>
        <row r="64">
          <cell r="C64">
            <v>32</v>
          </cell>
        </row>
        <row r="65">
          <cell r="C65">
            <v>30</v>
          </cell>
        </row>
        <row r="66">
          <cell r="C66">
            <v>26</v>
          </cell>
        </row>
        <row r="67">
          <cell r="C67">
            <v>17</v>
          </cell>
        </row>
        <row r="68">
          <cell r="C68">
            <v>36</v>
          </cell>
        </row>
        <row r="69">
          <cell r="C69">
            <v>23</v>
          </cell>
        </row>
        <row r="70">
          <cell r="C70">
            <v>24</v>
          </cell>
        </row>
        <row r="71">
          <cell r="C71">
            <v>15</v>
          </cell>
        </row>
        <row r="72">
          <cell r="C72">
            <v>24</v>
          </cell>
        </row>
        <row r="73">
          <cell r="C73">
            <v>25</v>
          </cell>
        </row>
        <row r="74">
          <cell r="C74">
            <v>23</v>
          </cell>
        </row>
        <row r="75">
          <cell r="C75">
            <v>19</v>
          </cell>
        </row>
        <row r="76">
          <cell r="C76">
            <v>28</v>
          </cell>
        </row>
        <row r="77">
          <cell r="C77">
            <v>10</v>
          </cell>
        </row>
        <row r="78">
          <cell r="C78">
            <v>19</v>
          </cell>
        </row>
        <row r="79">
          <cell r="C79">
            <v>16</v>
          </cell>
        </row>
        <row r="80">
          <cell r="C80">
            <v>11</v>
          </cell>
        </row>
        <row r="81">
          <cell r="C81">
            <v>15</v>
          </cell>
        </row>
        <row r="82">
          <cell r="C82">
            <v>10</v>
          </cell>
        </row>
        <row r="83">
          <cell r="C83">
            <v>11</v>
          </cell>
        </row>
        <row r="84">
          <cell r="C84">
            <v>9</v>
          </cell>
        </row>
        <row r="85">
          <cell r="C85">
            <v>9</v>
          </cell>
        </row>
        <row r="86">
          <cell r="C86">
            <v>8</v>
          </cell>
        </row>
        <row r="87">
          <cell r="C87">
            <v>8</v>
          </cell>
        </row>
        <row r="88">
          <cell r="C88">
            <v>13</v>
          </cell>
        </row>
        <row r="89">
          <cell r="C89">
            <v>6</v>
          </cell>
        </row>
        <row r="90">
          <cell r="C90">
            <v>4</v>
          </cell>
        </row>
        <row r="91">
          <cell r="C91">
            <v>2</v>
          </cell>
        </row>
        <row r="92">
          <cell r="C92">
            <v>5</v>
          </cell>
        </row>
        <row r="93">
          <cell r="C93">
            <v>2</v>
          </cell>
        </row>
        <row r="94">
          <cell r="C94">
            <v>1</v>
          </cell>
        </row>
        <row r="96">
          <cell r="C96">
            <v>1</v>
          </cell>
        </row>
        <row r="97">
          <cell r="C97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M rep age&amp;coeff observée"/>
      <sheetName val="lissage sur ages annuels"/>
      <sheetName val="coll lisb2"/>
      <sheetName val="Données Lisbonne"/>
      <sheetName val="Pyr ages Lisbonne"/>
      <sheetName val="Table mort"/>
      <sheetName val="échant CM&amp;Lisb2"/>
      <sheetName val="correction cs H"/>
      <sheetName val="ill schéma synost H F"/>
      <sheetName val="cs HF plus de 60 ans"/>
      <sheetName val="ill pop ref Lisb H+F"/>
      <sheetName val="ill pop neutre H+F "/>
      <sheetName val="analyse rép HF équipondéré"/>
      <sheetName val="échant CM"/>
      <sheetName val="regroup en stades par CM"/>
      <sheetName val="MATRICES HF équipondérées"/>
      <sheetName val="tabl contingences"/>
      <sheetName val="ill Matrices IS"/>
      <sheetName val="ex archéol"/>
      <sheetName val="calcul vecteurs HF équipond"/>
      <sheetName val="dx enfants"/>
      <sheetName val="Feuil3"/>
      <sheetName val="Feuil8"/>
      <sheetName val="ex archéol 5 ans"/>
      <sheetName val="calcul matrices Pop Lisbonne"/>
    </sheetNames>
    <sheetDataSet>
      <sheetData sheetId="13">
        <row r="59">
          <cell r="D59">
            <v>937</v>
          </cell>
          <cell r="E59">
            <v>4524.085714285715</v>
          </cell>
          <cell r="F59">
            <v>551.4005048397888</v>
          </cell>
        </row>
      </sheetData>
      <sheetData sheetId="19">
        <row r="141">
          <cell r="C141">
            <v>158</v>
          </cell>
          <cell r="D141">
            <v>89.10000000000001</v>
          </cell>
          <cell r="E141">
            <v>142.3</v>
          </cell>
          <cell r="F141">
            <v>68.6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BMS Martigues"/>
      <sheetName val="pyr des âges 1702 rectifiée (a)"/>
      <sheetName val="pyr des âges 1702 rectifiée (b)"/>
      <sheetName val="estimation pop 1716-18, 1720-21"/>
      <sheetName val="pop moyenne pdt Peste "/>
      <sheetName val="décès par peste"/>
      <sheetName val="décès avant peste"/>
      <sheetName val="décès 1716-18"/>
      <sheetName val="taux mortalité 1716-18"/>
      <sheetName val="taux mortalité peste (hum)"/>
      <sheetName val="Qx Martigues Peste (HF, H, F)"/>
      <sheetName val="synthèse"/>
      <sheetName val="mortalité par peste"/>
      <sheetName val="mortalité par peste (redressée)"/>
      <sheetName val="Feuil3"/>
    </sheetNames>
    <sheetDataSet>
      <sheetData sheetId="4">
        <row r="4">
          <cell r="E4">
            <v>1.0497156473246916</v>
          </cell>
          <cell r="G4">
            <v>1.0570168479827207</v>
          </cell>
        </row>
        <row r="22">
          <cell r="L22">
            <v>52.83372456188384</v>
          </cell>
          <cell r="R22">
            <v>29.39513642876242</v>
          </cell>
        </row>
      </sheetData>
      <sheetData sheetId="10">
        <row r="4">
          <cell r="G4">
            <v>0.625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var. Q(x) et E(x)"/>
      <sheetName val="var. vect.exo HF"/>
      <sheetName val="var. vect. décen F (iS) v.1"/>
      <sheetName val="test var. vect. décen v.1"/>
      <sheetName val="var.-vecteurs décen. v.2"/>
      <sheetName val="test -var.vect décen. v.2"/>
      <sheetName val="var.-vecteurs décen-v.3"/>
      <sheetName val="var.-vecteurs quiquen F(iS) v.1"/>
      <sheetName val="var.-vecteurs quiquen-v.2"/>
      <sheetName val="var.-vecteurs quiquen-v.3"/>
    </sheetNames>
    <sheetDataSet>
      <sheetData sheetId="8">
        <row r="67">
          <cell r="M67">
            <v>2.8715974291101105</v>
          </cell>
        </row>
        <row r="81">
          <cell r="P81">
            <v>311.4914951971533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yr ages données brutes"/>
      <sheetName val="analyse ages annuels "/>
      <sheetName val="analyse ages quinquennaux"/>
      <sheetName val="pyr ages données brutes (5ans)"/>
      <sheetName val="corrections ages (2)"/>
      <sheetName val="pyr des âges rectifiée (2)"/>
      <sheetName val="pyr des âges rectifiée (3)"/>
      <sheetName val="correction ages quinquennaux(1)"/>
      <sheetName val="correction ages quinquennaux(2)"/>
      <sheetName val="correction ages quinquen (hum)"/>
    </sheetNames>
    <sheetDataSet>
      <sheetData sheetId="0">
        <row r="2">
          <cell r="D2">
            <v>-1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yr Mb"/>
      <sheetName val="Antibes"/>
      <sheetName val="pyr pays"/>
      <sheetName val="Illust."/>
      <sheetName val="sex ratio"/>
    </sheetNames>
    <sheetDataSet>
      <sheetData sheetId="2">
        <row r="26">
          <cell r="B26" t="str">
            <v>Pyr proportionnelle</v>
          </cell>
        </row>
        <row r="27">
          <cell r="B27" t="str">
            <v>Hommes </v>
          </cell>
        </row>
        <row r="28">
          <cell r="B28">
            <v>-6.863679694947569</v>
          </cell>
        </row>
        <row r="29">
          <cell r="B29">
            <v>-6.291706387035272</v>
          </cell>
        </row>
        <row r="30">
          <cell r="B30">
            <v>-6.48236415633937</v>
          </cell>
        </row>
        <row r="31">
          <cell r="B31">
            <v>-7.673975214489991</v>
          </cell>
        </row>
        <row r="32">
          <cell r="B32">
            <v>-8.245948522402289</v>
          </cell>
        </row>
        <row r="33">
          <cell r="B33">
            <v>-7.912297426120114</v>
          </cell>
        </row>
        <row r="34">
          <cell r="B34">
            <v>-7.7693040991420395</v>
          </cell>
        </row>
        <row r="35">
          <cell r="B35">
            <v>-7.483317445185891</v>
          </cell>
        </row>
        <row r="36">
          <cell r="B36">
            <v>-7.7693040991420395</v>
          </cell>
        </row>
        <row r="37">
          <cell r="B37">
            <v>-6.1010486177311725</v>
          </cell>
        </row>
        <row r="38">
          <cell r="B38">
            <v>-4.718779790276454</v>
          </cell>
        </row>
        <row r="39">
          <cell r="B39">
            <v>-4.38512869399428</v>
          </cell>
        </row>
        <row r="40">
          <cell r="B40">
            <v>-4.575786463298379</v>
          </cell>
        </row>
        <row r="41">
          <cell r="B41">
            <v>-4.671115347950429</v>
          </cell>
        </row>
        <row r="42">
          <cell r="B42">
            <v>-3.813155386081983</v>
          </cell>
        </row>
        <row r="43">
          <cell r="B43">
            <v>-2.7168732125834127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Illustrations "/>
      <sheetName val="pop france 1740 &amp;1995"/>
      <sheetName val="fig 1 à 4"/>
      <sheetName val="mortalité 1740-49 et 1995"/>
      <sheetName val="calculs pr France 1995"/>
      <sheetName val="calculs pr France 1740"/>
      <sheetName val="prépa fig 6, 7, 8, 9"/>
      <sheetName val="fig 6, 7, 8, 9"/>
      <sheetName val="Feuil13"/>
      <sheetName val="Feuil14"/>
      <sheetName val="Feuil15"/>
      <sheetName val="Feuil16"/>
    </sheetNames>
    <sheetDataSet>
      <sheetData sheetId="2">
        <row r="26">
          <cell r="C26">
            <v>29766772</v>
          </cell>
        </row>
        <row r="32">
          <cell r="A32">
            <v>-1</v>
          </cell>
        </row>
      </sheetData>
      <sheetData sheetId="6">
        <row r="3">
          <cell r="B3" t="str">
            <v>Hommes</v>
          </cell>
        </row>
        <row r="4">
          <cell r="B4">
            <v>1571000</v>
          </cell>
        </row>
        <row r="5">
          <cell r="B5">
            <v>1341000</v>
          </cell>
        </row>
        <row r="6">
          <cell r="B6">
            <v>1125000</v>
          </cell>
        </row>
        <row r="7">
          <cell r="B7">
            <v>1079000</v>
          </cell>
        </row>
        <row r="8">
          <cell r="B8">
            <v>964000</v>
          </cell>
        </row>
        <row r="9">
          <cell r="B9">
            <v>948000</v>
          </cell>
        </row>
        <row r="10">
          <cell r="B10">
            <v>897000</v>
          </cell>
        </row>
        <row r="11">
          <cell r="B11">
            <v>898000</v>
          </cell>
        </row>
        <row r="12">
          <cell r="B12">
            <v>699000</v>
          </cell>
        </row>
        <row r="13">
          <cell r="B13">
            <v>624000</v>
          </cell>
        </row>
        <row r="14">
          <cell r="B14">
            <v>503000</v>
          </cell>
        </row>
        <row r="15">
          <cell r="B15">
            <v>470000</v>
          </cell>
        </row>
        <row r="16">
          <cell r="B16">
            <v>344000</v>
          </cell>
        </row>
        <row r="17">
          <cell r="B17">
            <v>275000</v>
          </cell>
        </row>
        <row r="18">
          <cell r="B18">
            <v>176000</v>
          </cell>
        </row>
        <row r="19">
          <cell r="B19">
            <v>107000</v>
          </cell>
        </row>
        <row r="20">
          <cell r="B20">
            <v>31000</v>
          </cell>
        </row>
        <row r="21">
          <cell r="B21">
            <v>19000</v>
          </cell>
        </row>
        <row r="22">
          <cell r="B22">
            <v>6000</v>
          </cell>
        </row>
        <row r="23">
          <cell r="B23">
            <v>2000</v>
          </cell>
        </row>
      </sheetData>
      <sheetData sheetId="7">
        <row r="24">
          <cell r="C24">
            <v>-1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ib coeff et ages"/>
      <sheetName val="analyse répart avec correct Dx "/>
      <sheetName val="matrice ligne et correction Dx"/>
      <sheetName val="matrice colonne et correct Dx"/>
      <sheetName val="analyse répart ss correct Dx"/>
      <sheetName val="matrice ligne ss correction Dx"/>
      <sheetName val="matrice colonne ss correct Dx"/>
      <sheetName val="comparaisons résultats"/>
      <sheetName val="collection Simon"/>
      <sheetName val="Antibes"/>
    </sheetNames>
    <sheetDataSet>
      <sheetData sheetId="6">
        <row r="12">
          <cell r="C12">
            <v>252.0496</v>
          </cell>
          <cell r="D12">
            <v>186.40640000000002</v>
          </cell>
          <cell r="E12">
            <v>181.168</v>
          </cell>
          <cell r="F12">
            <v>180.56079999999997</v>
          </cell>
          <cell r="G12">
            <v>160.18</v>
          </cell>
          <cell r="H12">
            <v>141.75119999999998</v>
          </cell>
          <cell r="I12">
            <v>123.108</v>
          </cell>
        </row>
        <row r="31">
          <cell r="S31">
            <v>12</v>
          </cell>
        </row>
        <row r="32">
          <cell r="S32">
            <v>8</v>
          </cell>
        </row>
        <row r="33">
          <cell r="S33">
            <v>9</v>
          </cell>
        </row>
        <row r="34">
          <cell r="S34">
            <v>8</v>
          </cell>
        </row>
        <row r="35">
          <cell r="S35">
            <v>10</v>
          </cell>
        </row>
        <row r="36">
          <cell r="S36">
            <v>17</v>
          </cell>
        </row>
        <row r="37">
          <cell r="S37">
            <v>8</v>
          </cell>
        </row>
        <row r="43">
          <cell r="S43">
            <v>0</v>
          </cell>
        </row>
        <row r="44">
          <cell r="S44">
            <v>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iste nominative"/>
      <sheetName val="pop cptée à part"/>
      <sheetName val="pour calculs"/>
      <sheetName val="prépa pyramides"/>
      <sheetName val="Pyramide Antibes 1881"/>
      <sheetName val="prépa pyr avec milit"/>
      <sheetName val="Pyr Antibes 1881 avec milit."/>
      <sheetName val="Feuil3"/>
    </sheetNames>
    <sheetDataSet>
      <sheetData sheetId="6">
        <row r="8">
          <cell r="C8">
            <v>23</v>
          </cell>
        </row>
        <row r="9">
          <cell r="C9">
            <v>24</v>
          </cell>
        </row>
        <row r="10">
          <cell r="C10">
            <v>35</v>
          </cell>
        </row>
        <row r="11">
          <cell r="C11">
            <v>50</v>
          </cell>
        </row>
        <row r="12">
          <cell r="C12">
            <v>37</v>
          </cell>
        </row>
        <row r="13">
          <cell r="C13">
            <v>27</v>
          </cell>
        </row>
        <row r="14">
          <cell r="C14">
            <v>38</v>
          </cell>
        </row>
        <row r="15">
          <cell r="C15">
            <v>22</v>
          </cell>
        </row>
        <row r="16">
          <cell r="C16">
            <v>26</v>
          </cell>
        </row>
        <row r="17">
          <cell r="C17">
            <v>42</v>
          </cell>
        </row>
        <row r="18">
          <cell r="C18">
            <v>37</v>
          </cell>
        </row>
        <row r="19">
          <cell r="C19">
            <v>30</v>
          </cell>
        </row>
        <row r="20">
          <cell r="C20">
            <v>31</v>
          </cell>
        </row>
        <row r="21">
          <cell r="C21">
            <v>23</v>
          </cell>
        </row>
        <row r="22">
          <cell r="C22">
            <v>38</v>
          </cell>
        </row>
        <row r="23">
          <cell r="C23">
            <v>35</v>
          </cell>
        </row>
        <row r="24">
          <cell r="C24">
            <v>43</v>
          </cell>
        </row>
        <row r="25">
          <cell r="C25">
            <v>33</v>
          </cell>
        </row>
        <row r="26">
          <cell r="C26">
            <v>51</v>
          </cell>
        </row>
        <row r="27">
          <cell r="C27">
            <v>35</v>
          </cell>
        </row>
        <row r="28">
          <cell r="C28">
            <v>39</v>
          </cell>
        </row>
        <row r="29">
          <cell r="C29">
            <v>93</v>
          </cell>
        </row>
        <row r="30">
          <cell r="C30">
            <v>232</v>
          </cell>
        </row>
        <row r="31">
          <cell r="C31">
            <v>55</v>
          </cell>
        </row>
        <row r="32">
          <cell r="C32">
            <v>64</v>
          </cell>
        </row>
        <row r="33">
          <cell r="C33">
            <v>68</v>
          </cell>
        </row>
        <row r="34">
          <cell r="C34">
            <v>70</v>
          </cell>
        </row>
        <row r="35">
          <cell r="C35">
            <v>55</v>
          </cell>
        </row>
        <row r="36">
          <cell r="C36">
            <v>36</v>
          </cell>
        </row>
        <row r="37">
          <cell r="C37">
            <v>35</v>
          </cell>
        </row>
        <row r="38">
          <cell r="C38">
            <v>42</v>
          </cell>
        </row>
        <row r="39">
          <cell r="C39">
            <v>45</v>
          </cell>
        </row>
        <row r="40">
          <cell r="C40">
            <v>38</v>
          </cell>
        </row>
        <row r="41">
          <cell r="C41">
            <v>41</v>
          </cell>
        </row>
        <row r="42">
          <cell r="C42">
            <v>30</v>
          </cell>
        </row>
        <row r="43">
          <cell r="C43">
            <v>32</v>
          </cell>
        </row>
        <row r="44">
          <cell r="C44">
            <v>32</v>
          </cell>
        </row>
        <row r="45">
          <cell r="C45">
            <v>30</v>
          </cell>
        </row>
        <row r="46">
          <cell r="C46">
            <v>37</v>
          </cell>
        </row>
        <row r="47">
          <cell r="C47">
            <v>35</v>
          </cell>
        </row>
        <row r="48">
          <cell r="C48">
            <v>44</v>
          </cell>
        </row>
        <row r="49">
          <cell r="C49">
            <v>31</v>
          </cell>
        </row>
        <row r="50">
          <cell r="C50">
            <v>27</v>
          </cell>
        </row>
        <row r="51">
          <cell r="C51">
            <v>23</v>
          </cell>
        </row>
        <row r="52">
          <cell r="C52">
            <v>33</v>
          </cell>
        </row>
        <row r="53">
          <cell r="C53">
            <v>43</v>
          </cell>
        </row>
        <row r="54">
          <cell r="C54">
            <v>28</v>
          </cell>
        </row>
        <row r="55">
          <cell r="C55">
            <v>27</v>
          </cell>
        </row>
        <row r="56">
          <cell r="C56">
            <v>19</v>
          </cell>
        </row>
        <row r="57">
          <cell r="C57">
            <v>27</v>
          </cell>
        </row>
        <row r="58">
          <cell r="C58">
            <v>38</v>
          </cell>
        </row>
        <row r="59">
          <cell r="C59">
            <v>29</v>
          </cell>
        </row>
        <row r="60">
          <cell r="C60">
            <v>22</v>
          </cell>
        </row>
        <row r="61">
          <cell r="C61">
            <v>22</v>
          </cell>
        </row>
        <row r="62">
          <cell r="C62">
            <v>28</v>
          </cell>
        </row>
        <row r="63">
          <cell r="C63">
            <v>22</v>
          </cell>
        </row>
        <row r="64">
          <cell r="C64">
            <v>32</v>
          </cell>
        </row>
        <row r="65">
          <cell r="C65">
            <v>30</v>
          </cell>
        </row>
        <row r="66">
          <cell r="C66">
            <v>26</v>
          </cell>
        </row>
        <row r="67">
          <cell r="C67">
            <v>17</v>
          </cell>
        </row>
        <row r="68">
          <cell r="C68">
            <v>36</v>
          </cell>
        </row>
        <row r="69">
          <cell r="C69">
            <v>23</v>
          </cell>
        </row>
        <row r="70">
          <cell r="C70">
            <v>24</v>
          </cell>
        </row>
        <row r="71">
          <cell r="C71">
            <v>15</v>
          </cell>
        </row>
        <row r="72">
          <cell r="C72">
            <v>24</v>
          </cell>
        </row>
        <row r="73">
          <cell r="C73">
            <v>25</v>
          </cell>
        </row>
        <row r="74">
          <cell r="C74">
            <v>23</v>
          </cell>
        </row>
        <row r="75">
          <cell r="C75">
            <v>19</v>
          </cell>
        </row>
        <row r="76">
          <cell r="C76">
            <v>28</v>
          </cell>
        </row>
        <row r="77">
          <cell r="C77">
            <v>10</v>
          </cell>
        </row>
        <row r="78">
          <cell r="C78">
            <v>19</v>
          </cell>
        </row>
        <row r="79">
          <cell r="C79">
            <v>16</v>
          </cell>
        </row>
        <row r="80">
          <cell r="C80">
            <v>11</v>
          </cell>
        </row>
        <row r="81">
          <cell r="C81">
            <v>15</v>
          </cell>
        </row>
        <row r="82">
          <cell r="C82">
            <v>10</v>
          </cell>
        </row>
        <row r="83">
          <cell r="C83">
            <v>11</v>
          </cell>
        </row>
        <row r="84">
          <cell r="C84">
            <v>9</v>
          </cell>
        </row>
        <row r="85">
          <cell r="C85">
            <v>9</v>
          </cell>
        </row>
        <row r="86">
          <cell r="C86">
            <v>8</v>
          </cell>
        </row>
        <row r="87">
          <cell r="C87">
            <v>8</v>
          </cell>
        </row>
        <row r="88">
          <cell r="C88">
            <v>13</v>
          </cell>
        </row>
        <row r="89">
          <cell r="C89">
            <v>6</v>
          </cell>
        </row>
        <row r="90">
          <cell r="C90">
            <v>4</v>
          </cell>
        </row>
        <row r="91">
          <cell r="C91">
            <v>2</v>
          </cell>
        </row>
        <row r="92">
          <cell r="C92">
            <v>5</v>
          </cell>
        </row>
        <row r="93">
          <cell r="C93">
            <v>2</v>
          </cell>
        </row>
        <row r="94">
          <cell r="C94">
            <v>1</v>
          </cell>
        </row>
        <row r="96">
          <cell r="C96">
            <v>1</v>
          </cell>
        </row>
        <row r="97">
          <cell r="C97">
            <v>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odèles utllisés r=0 (2)"/>
      <sheetName val="modèles utllisés r=0"/>
      <sheetName val="test Quebec 1801H"/>
      <sheetName val="Lisieux IJ HF Carole (2)"/>
      <sheetName val="Lisieux IJ &amp; e20 Carole (2)"/>
      <sheetName val="Xanthos -E20 HF Carole"/>
      <sheetName val="Xanthos IJ &amp; e20 Carole"/>
      <sheetName val="Antibes -E20 HF Carole"/>
      <sheetName val="données Lisieux"/>
      <sheetName val="synthèse Lisieux HF Carole"/>
      <sheetName val="Lisieux E20 HF Carole"/>
      <sheetName val="Lisieux IJ HF Carole"/>
      <sheetName val="Lisieux IJ &amp; e20 Carole"/>
      <sheetName val="Lisieux IJ &amp; e20 HF Magali"/>
      <sheetName val="Lisieux e20 H nadège"/>
      <sheetName val="Lisieux E20 F Nadège"/>
    </sheetNames>
    <sheetDataSet>
      <sheetData sheetId="11">
        <row r="2">
          <cell r="D2">
            <v>-0.8961962790440431</v>
          </cell>
        </row>
        <row r="4">
          <cell r="B4">
            <v>208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épa fig 8 et 9 OK"/>
      <sheetName val="pop france 1750 &amp;1995"/>
      <sheetName val="mortalité 1740-49"/>
      <sheetName val="calculs pr France 1995"/>
      <sheetName val="calculs pr France 1750"/>
    </sheetNames>
    <sheetDataSet>
      <sheetData sheetId="0">
        <row r="2">
          <cell r="G2" t="str">
            <v>Age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adultes stades CM-LB &amp; IS"/>
      <sheetName val="adultes"/>
      <sheetName val="enfants"/>
      <sheetName val="nouveaux stades-LB"/>
      <sheetName val="cs et stades-IS"/>
      <sheetName val="matrice CM-Rouen"/>
      <sheetName val="matrice IS-Rouen"/>
      <sheetName val="Feuil1"/>
      <sheetName val="matrice colonne Manuel brute"/>
      <sheetName val="matrice colonne juillet 07"/>
      <sheetName val="essai matrice juillet 07"/>
      <sheetName val="Hommes-essais matrices"/>
      <sheetName val="autre matrice Manuel"/>
    </sheetNames>
    <sheetDataSet>
      <sheetData sheetId="13">
        <row r="7">
          <cell r="J7">
            <v>211.28282500979486</v>
          </cell>
        </row>
        <row r="8">
          <cell r="J8">
            <v>222.06548217954457</v>
          </cell>
        </row>
        <row r="9">
          <cell r="J9">
            <v>200.89977128294447</v>
          </cell>
        </row>
        <row r="10">
          <cell r="J10">
            <v>219.16919981287128</v>
          </cell>
        </row>
        <row r="11">
          <cell r="J11">
            <v>188.58272171484487</v>
          </cell>
        </row>
        <row r="52">
          <cell r="G52">
            <v>165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velle coll lisbonne"/>
      <sheetName val="distrib par coeff"/>
      <sheetName val="distrib par âges"/>
      <sheetName val="ill rep par Coeff synostose"/>
      <sheetName val="comp CM&amp;CS&amp;lisb"/>
      <sheetName val="Feuil3"/>
    </sheetNames>
    <sheetDataSet>
      <sheetData sheetId="2">
        <row r="37">
          <cell r="J37">
            <v>-1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marques"/>
      <sheetName val="coll CM tirage F"/>
      <sheetName val="coll CM tirage H"/>
      <sheetName val="nvelle coll lisbonne H &amp; F"/>
      <sheetName val="correction cs Hommes"/>
      <sheetName val="coll CM+Lisb2 H "/>
      <sheetName val="coll CM+Lisb2 F"/>
      <sheetName val="corrélations"/>
      <sheetName val="Table mort"/>
      <sheetName val="ill pop ref H+F"/>
      <sheetName val="analyse &amp; distrib selon Dx Lisb"/>
      <sheetName val="analyse répartitions"/>
      <sheetName val="analyse rép HF équipondéré"/>
      <sheetName val="NVELLES MATRICES"/>
      <sheetName val="MATRICES HF équipondéré"/>
      <sheetName val="calcul vecteurs HF "/>
      <sheetName val="calcul vecteurs HF équipond"/>
      <sheetName val="calcul vecteurs 2e boucle"/>
      <sheetName val="macro AB calcul age moyen"/>
    </sheetNames>
    <sheetDataSet>
      <sheetData sheetId="14">
        <row r="2">
          <cell r="BF2">
            <v>1.1014799154334038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lculs"/>
      <sheetName val="Feuil2"/>
      <sheetName val="Tournedos"/>
      <sheetName val="courtesoult"/>
    </sheetNames>
    <sheetDataSet>
      <sheetData sheetId="0">
        <row r="52">
          <cell r="B52">
            <v>1626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trices en ligne Genève"/>
      <sheetName val="matrices en ligne Antibes"/>
      <sheetName val="matrice colonne ss correct Dx"/>
      <sheetName val="essai matrice Daniel"/>
    </sheetNames>
    <sheetDataSet>
      <sheetData sheetId="3">
        <row r="15">
          <cell r="M15">
            <v>0.005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Liste nominative"/>
      <sheetName val="pop cptée à part"/>
      <sheetName val="pour calculs"/>
      <sheetName val="prépa pyramides"/>
      <sheetName val="Pyramide Antibes 1881"/>
      <sheetName val="prépa pyr avec milit"/>
      <sheetName val="Pyr Antibes 1881 avec milit."/>
      <sheetName val="Feuil3"/>
      <sheetName val="stats par rue"/>
      <sheetName val="stats par maisons"/>
    </sheetNames>
    <sheetDataSet>
      <sheetData sheetId="6">
        <row r="6">
          <cell r="E6">
            <v>-1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rânes Lisbonne+Coimbra (CM)"/>
      <sheetName val="nvelle rep en stade"/>
      <sheetName val="rep age&amp;coeff observée"/>
      <sheetName val="lissage sur ages annuels"/>
      <sheetName val="lissage sur  groupes ages"/>
      <sheetName val="Feuil9"/>
      <sheetName val="Feuil10"/>
      <sheetName val="regroup en stades CM"/>
      <sheetName val="vecteurs exo HF-is"/>
      <sheetName val="Sim-Dissim"/>
      <sheetName val="Partitionnement univarié- F"/>
    </sheetNames>
    <sheetDataSet>
      <sheetData sheetId="1">
        <row r="2">
          <cell r="R2">
            <v>1.3223350253807107</v>
          </cell>
        </row>
        <row r="45">
          <cell r="B45">
            <v>394</v>
          </cell>
          <cell r="G45">
            <v>521</v>
          </cell>
          <cell r="L45">
            <v>915</v>
          </cell>
          <cell r="Q45">
            <v>521</v>
          </cell>
        </row>
      </sheetData>
      <sheetData sheetId="3">
        <row r="21">
          <cell r="AE21">
            <v>519.8333333333335</v>
          </cell>
          <cell r="AF21">
            <v>394.83333333333337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 pop stable"/>
      <sheetName val="Nb d Eo =30"/>
      <sheetName val="calcul N"/>
      <sheetName val="synthèse Lisieux mai 2006 "/>
      <sheetName val="r=0 (1e s)-a20"/>
      <sheetName val="r=+0,01-2e"/>
      <sheetName val="r=-0,0025-3e"/>
      <sheetName val="r=-0,0025-4e"/>
      <sheetName val="données Lisieux"/>
      <sheetName val="synthèse Lisieux HF Carole"/>
      <sheetName val="Lisieux meilleur modèle Carole"/>
      <sheetName val="Lisieux E20 HF Carole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66% vect CM exo-F"/>
      <sheetName val="graph66%"/>
      <sheetName val="ex Mb-66%"/>
      <sheetName val="graph Mb-66%"/>
      <sheetName val="test khi2-66%"/>
    </sheetNames>
    <sheetDataSet>
      <sheetData sheetId="2">
        <row r="27">
          <cell r="I27">
            <v>25.000199999999996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ll CM+Lisb2 H "/>
      <sheetName val="coll CM+Lisb2 F"/>
      <sheetName val="analyse &amp; distrib selon Dx Lisb"/>
      <sheetName val="ill schéma synost H F"/>
      <sheetName val="analyses H"/>
      <sheetName val="analyses F"/>
      <sheetName val="analyse HF cs regroupées"/>
      <sheetName val="essai correction cs groupées"/>
      <sheetName val="analyse par CS h&amp;f"/>
      <sheetName val="cs HF plus de 60 ans"/>
      <sheetName val="CS o a 4"/>
      <sheetName val="CS 5 a 10"/>
      <sheetName val="CS 11 a 16"/>
      <sheetName val="CS 17 a 23"/>
      <sheetName val="Feuil1"/>
    </sheetNames>
    <sheetDataSet>
      <sheetData sheetId="3">
        <row r="48">
          <cell r="E48">
            <v>0.8316993464052288</v>
          </cell>
        </row>
      </sheetData>
      <sheetData sheetId="4">
        <row r="163">
          <cell r="H163">
            <v>1.2023575638506876</v>
          </cell>
        </row>
      </sheetData>
      <sheetData sheetId="14">
        <row r="44">
          <cell r="U44">
            <v>40.781350837242464</v>
          </cell>
          <cell r="V44">
            <v>122.83124605630213</v>
          </cell>
          <cell r="W44">
            <v>101.38740310645534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MMAIRE CLASSEUR"/>
      <sheetName val="var. Q(x) et E(x)"/>
      <sheetName val="var. vect.exo HF"/>
      <sheetName val="var. vect. décen F (iS) v.1"/>
      <sheetName val="test var. vect. décen v.1"/>
      <sheetName val="var.-vecteurs décen. v.2"/>
      <sheetName val="test -var.vect décen. v.2"/>
      <sheetName val="var.-vecteurs décen-v.3"/>
      <sheetName val="var.-vecteurs quiquen F(iS) v.1"/>
      <sheetName val="var.-vecteurs quiquen-v.2"/>
      <sheetName val="var.-vecteurs quiquen-v.3"/>
    </sheetNames>
    <sheetDataSet>
      <sheetData sheetId="8">
        <row r="61">
          <cell r="M61">
            <v>3.066745097036283</v>
          </cell>
        </row>
        <row r="62">
          <cell r="P62">
            <v>9.065568641492046</v>
          </cell>
        </row>
        <row r="63">
          <cell r="P63">
            <v>94.934431358508</v>
          </cell>
        </row>
        <row r="67">
          <cell r="M67">
            <v>2.8715974291101105</v>
          </cell>
        </row>
        <row r="68">
          <cell r="P68">
            <v>-0.20236400754154715</v>
          </cell>
        </row>
        <row r="69">
          <cell r="P69">
            <v>80.20236400754155</v>
          </cell>
        </row>
        <row r="73">
          <cell r="M73">
            <v>2.0304827012314095</v>
          </cell>
        </row>
        <row r="74">
          <cell r="P74">
            <v>12.573242182760263</v>
          </cell>
        </row>
        <row r="75">
          <cell r="P75">
            <v>69.42675781723972</v>
          </cell>
        </row>
        <row r="79">
          <cell r="M79">
            <v>3.963678228368093</v>
          </cell>
        </row>
        <row r="80">
          <cell r="P80">
            <v>200.50850480284672</v>
          </cell>
        </row>
        <row r="81">
          <cell r="P81">
            <v>311.4914951971533</v>
          </cell>
        </row>
        <row r="85">
          <cell r="M85">
            <v>3.767901513864425</v>
          </cell>
        </row>
        <row r="86">
          <cell r="P86">
            <v>36.249378805898054</v>
          </cell>
        </row>
        <row r="87">
          <cell r="P87">
            <v>141.75062119410194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des CMasset"/>
      <sheetName val="données adultes"/>
      <sheetName val="vecteurs exo HF Martigues"/>
      <sheetName val="démo Martigues"/>
      <sheetName val="paléodémo de Martigues"/>
      <sheetName val="tests stat"/>
    </sheetNames>
    <sheetDataSet>
      <sheetData sheetId="3">
        <row r="6">
          <cell r="L6">
            <v>-1</v>
          </cell>
        </row>
        <row r="12">
          <cell r="U12">
            <v>4281.813691774871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CTEURS EXO HF ET X2"/>
      <sheetName val="vecteurs exo HF pr modif"/>
      <sheetName val="test khi2-St-Denis"/>
      <sheetName val="test khi2-Tours"/>
      <sheetName val="test khi2-Sézegnin"/>
      <sheetName val="var. vect.exo H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s hors échan"/>
      <sheetName val="ens tests Q1801HF"/>
      <sheetName val="test Quebec 1801HF(a)"/>
      <sheetName val="ens tests Q1801F (a)"/>
      <sheetName val="test Quebec 1801F(a)"/>
      <sheetName val="ens tests Q1801H"/>
      <sheetName val="test Quebec 1801H "/>
    </sheetNames>
    <sheetDataSet>
      <sheetData sheetId="2">
        <row r="2">
          <cell r="B2">
            <v>60.32</v>
          </cell>
        </row>
        <row r="303">
          <cell r="B303">
            <v>39.88</v>
          </cell>
        </row>
        <row r="374">
          <cell r="D374">
            <v>-0.9549064390785418</v>
          </cell>
        </row>
      </sheetData>
      <sheetData sheetId="4">
        <row r="2">
          <cell r="B2">
            <v>61.17</v>
          </cell>
        </row>
      </sheetData>
      <sheetData sheetId="6">
        <row r="2">
          <cell r="B2">
            <v>39.1</v>
          </cell>
        </row>
        <row r="77">
          <cell r="D77">
            <v>-1.1642361706177442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marques"/>
      <sheetName val="coll CM tirage F"/>
      <sheetName val="coll CM tirage H"/>
      <sheetName val="nvelle coll lisbonne H &amp; F"/>
      <sheetName val="coll CM+Lisb2 H "/>
      <sheetName val="coll CM+Lisb2 F"/>
      <sheetName val="Table mort"/>
      <sheetName val="ill pop ref H+F"/>
      <sheetName val="analyse &amp; distrib selon Dx Lisb"/>
      <sheetName val="analyse répartitions"/>
      <sheetName val="NVELLES MATRICES"/>
      <sheetName val="calcul vecteurs"/>
      <sheetName val="calcul vecteurs 2e boucle"/>
      <sheetName val="macro AB calcul age moyen"/>
    </sheetNames>
    <sheetDataSet>
      <sheetData sheetId="8">
        <row r="45">
          <cell r="W45">
            <v>16</v>
          </cell>
          <cell r="X45">
            <v>45</v>
          </cell>
          <cell r="Y45">
            <v>43</v>
          </cell>
          <cell r="Z45">
            <v>46</v>
          </cell>
          <cell r="AA45">
            <v>40</v>
          </cell>
          <cell r="AB45">
            <v>36</v>
          </cell>
          <cell r="AC45">
            <v>34</v>
          </cell>
          <cell r="AD45">
            <v>33</v>
          </cell>
          <cell r="AE45">
            <v>34</v>
          </cell>
          <cell r="AF45">
            <v>32</v>
          </cell>
          <cell r="AG45">
            <v>42</v>
          </cell>
          <cell r="AH45">
            <v>32</v>
          </cell>
          <cell r="AI45">
            <v>31</v>
          </cell>
          <cell r="AJ45">
            <v>34</v>
          </cell>
          <cell r="AK45">
            <v>11</v>
          </cell>
        </row>
        <row r="91">
          <cell r="B91">
            <v>18</v>
          </cell>
          <cell r="C91">
            <v>57</v>
          </cell>
          <cell r="D91">
            <v>52</v>
          </cell>
          <cell r="E91">
            <v>43</v>
          </cell>
          <cell r="F91">
            <v>40</v>
          </cell>
          <cell r="G91">
            <v>44</v>
          </cell>
          <cell r="H91">
            <v>53</v>
          </cell>
          <cell r="I91">
            <v>51</v>
          </cell>
          <cell r="J91">
            <v>49</v>
          </cell>
          <cell r="K91">
            <v>32</v>
          </cell>
          <cell r="L91">
            <v>38</v>
          </cell>
          <cell r="M91">
            <v>33</v>
          </cell>
          <cell r="N91">
            <v>33</v>
          </cell>
          <cell r="O91">
            <v>36</v>
          </cell>
          <cell r="P91">
            <v>25</v>
          </cell>
          <cell r="Q91">
            <v>8</v>
          </cell>
        </row>
      </sheetData>
      <sheetData sheetId="9">
        <row r="98">
          <cell r="G98">
            <v>521</v>
          </cell>
          <cell r="AC98">
            <v>472.99999999999994</v>
          </cell>
          <cell r="AX98">
            <v>994.0000000000001</v>
          </cell>
        </row>
      </sheetData>
      <sheetData sheetId="10">
        <row r="4">
          <cell r="B4">
            <v>0</v>
          </cell>
        </row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  <row r="36">
          <cell r="B36">
            <v>32</v>
          </cell>
        </row>
        <row r="37">
          <cell r="B37">
            <v>33</v>
          </cell>
        </row>
        <row r="38">
          <cell r="B38">
            <v>34</v>
          </cell>
        </row>
        <row r="39">
          <cell r="B39">
            <v>35</v>
          </cell>
        </row>
        <row r="40">
          <cell r="B40">
            <v>36</v>
          </cell>
        </row>
        <row r="41">
          <cell r="B41">
            <v>37</v>
          </cell>
        </row>
        <row r="42">
          <cell r="B42">
            <v>38</v>
          </cell>
        </row>
        <row r="43">
          <cell r="B43">
            <v>39</v>
          </cell>
        </row>
        <row r="44">
          <cell r="B44">
            <v>40</v>
          </cell>
        </row>
      </sheetData>
      <sheetData sheetId="11">
        <row r="24">
          <cell r="C24">
            <v>139</v>
          </cell>
          <cell r="D24">
            <v>19</v>
          </cell>
          <cell r="E24">
            <v>99</v>
          </cell>
          <cell r="F24">
            <v>126</v>
          </cell>
          <cell r="G24">
            <v>64</v>
          </cell>
          <cell r="H24">
            <v>11</v>
          </cell>
        </row>
        <row r="43">
          <cell r="I43">
            <v>25.388645662315493</v>
          </cell>
        </row>
      </sheetData>
      <sheetData sheetId="12">
        <row r="118">
          <cell r="D118">
            <v>42.20411034177871</v>
          </cell>
          <cell r="F118">
            <v>87.57739895015139</v>
          </cell>
          <cell r="H118">
            <v>112.550733364758</v>
          </cell>
          <cell r="J118">
            <v>111.11800266254214</v>
          </cell>
          <cell r="L118">
            <v>64.75899143092636</v>
          </cell>
          <cell r="N118">
            <v>39.79076324984348</v>
          </cell>
        </row>
      </sheetData>
      <sheetData sheetId="13">
        <row r="24">
          <cell r="B24">
            <v>458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7">
      <selection activeCell="G16" sqref="G16"/>
    </sheetView>
  </sheetViews>
  <sheetFormatPr defaultColWidth="11.00390625" defaultRowHeight="12"/>
  <cols>
    <col min="1" max="1" width="37.25390625" style="128" customWidth="1"/>
    <col min="2" max="2" width="43.125" style="128" customWidth="1"/>
    <col min="3" max="3" width="19.00390625" style="128" customWidth="1"/>
    <col min="4" max="16384" width="11.375" style="128" customWidth="1"/>
  </cols>
  <sheetData>
    <row r="1" spans="1:3" ht="35.25" customHeight="1">
      <c r="A1" s="139" t="s">
        <v>90</v>
      </c>
      <c r="B1" s="139" t="s">
        <v>91</v>
      </c>
      <c r="C1" s="127"/>
    </row>
    <row r="2" spans="1:2" ht="28.5" customHeight="1">
      <c r="A2" s="137" t="s">
        <v>92</v>
      </c>
      <c r="B2" s="136" t="s">
        <v>109</v>
      </c>
    </row>
    <row r="3" spans="1:2" ht="19.5" customHeight="1">
      <c r="A3" s="138" t="s">
        <v>96</v>
      </c>
      <c r="B3" s="341" t="s">
        <v>110</v>
      </c>
    </row>
    <row r="4" spans="1:2" ht="19.5" customHeight="1">
      <c r="A4" s="138" t="s">
        <v>97</v>
      </c>
      <c r="B4" s="341"/>
    </row>
    <row r="5" spans="1:2" ht="19.5" customHeight="1">
      <c r="A5" s="138" t="s">
        <v>98</v>
      </c>
      <c r="B5" s="341"/>
    </row>
    <row r="6" spans="1:2" ht="19.5" customHeight="1">
      <c r="A6" s="138" t="s">
        <v>99</v>
      </c>
      <c r="B6" s="341"/>
    </row>
    <row r="7" spans="1:2" ht="19.5" customHeight="1">
      <c r="A7" s="138" t="s">
        <v>100</v>
      </c>
      <c r="B7" s="341"/>
    </row>
    <row r="8" spans="1:2" ht="19.5" customHeight="1">
      <c r="A8" s="138" t="s">
        <v>101</v>
      </c>
      <c r="B8" s="341" t="s">
        <v>111</v>
      </c>
    </row>
    <row r="9" spans="1:2" ht="19.5" customHeight="1">
      <c r="A9" s="138" t="s">
        <v>102</v>
      </c>
      <c r="B9" s="341"/>
    </row>
    <row r="10" spans="1:2" ht="19.5" customHeight="1">
      <c r="A10" s="138" t="s">
        <v>103</v>
      </c>
      <c r="B10" s="341"/>
    </row>
    <row r="11" spans="1:2" ht="19.5" customHeight="1">
      <c r="A11" s="138" t="s">
        <v>104</v>
      </c>
      <c r="B11" s="341"/>
    </row>
    <row r="12" spans="1:2" ht="19.5" customHeight="1">
      <c r="A12" s="138" t="s">
        <v>105</v>
      </c>
      <c r="B12" s="341"/>
    </row>
    <row r="13" spans="1:2" ht="19.5" customHeight="1">
      <c r="A13" s="340" t="s">
        <v>117</v>
      </c>
      <c r="B13" s="341" t="s">
        <v>112</v>
      </c>
    </row>
    <row r="14" spans="1:2" ht="19.5" customHeight="1">
      <c r="A14" s="340" t="s">
        <v>118</v>
      </c>
      <c r="B14" s="341"/>
    </row>
    <row r="15" spans="1:2" ht="21" customHeight="1">
      <c r="A15" s="138" t="s">
        <v>106</v>
      </c>
      <c r="B15" s="341"/>
    </row>
    <row r="16" spans="1:2" ht="21" customHeight="1">
      <c r="A16" s="138" t="s">
        <v>107</v>
      </c>
      <c r="B16" s="341"/>
    </row>
    <row r="17" spans="1:2" ht="21" customHeight="1">
      <c r="A17" s="138" t="s">
        <v>108</v>
      </c>
      <c r="B17" s="341"/>
    </row>
  </sheetData>
  <sheetProtection/>
  <mergeCells count="3">
    <mergeCell ref="B3:B7"/>
    <mergeCell ref="B8:B12"/>
    <mergeCell ref="B13:B1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:IV19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9.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85</v>
      </c>
      <c r="B4" s="370"/>
      <c r="C4" s="370"/>
      <c r="D4" s="370"/>
      <c r="E4" s="370"/>
      <c r="F4" s="370"/>
      <c r="G4" s="370"/>
      <c r="H4" s="371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38</v>
      </c>
      <c r="C5" s="234" t="s">
        <v>39</v>
      </c>
      <c r="D5" s="234" t="s">
        <v>40</v>
      </c>
      <c r="E5" s="234" t="s">
        <v>41</v>
      </c>
      <c r="F5" s="147">
        <v>13</v>
      </c>
      <c r="G5" s="147" t="s">
        <v>42</v>
      </c>
      <c r="H5" s="147" t="s">
        <v>43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83.52270454761248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96" t="s">
        <v>58</v>
      </c>
      <c r="B8" s="297">
        <v>0</v>
      </c>
      <c r="C8" s="287">
        <v>16.477295452387537</v>
      </c>
      <c r="D8" s="286">
        <v>100</v>
      </c>
      <c r="E8" s="287">
        <v>78.58024657361639</v>
      </c>
      <c r="F8" s="287">
        <v>25.668546594155657</v>
      </c>
      <c r="G8" s="287">
        <v>0</v>
      </c>
      <c r="H8" s="288">
        <v>0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96" t="s">
        <v>59</v>
      </c>
      <c r="B9" s="297">
        <v>0</v>
      </c>
      <c r="C9" s="286">
        <v>0</v>
      </c>
      <c r="D9" s="286">
        <v>0</v>
      </c>
      <c r="E9" s="287">
        <v>21.41975342638362</v>
      </c>
      <c r="F9" s="287">
        <v>72.35927075192411</v>
      </c>
      <c r="G9" s="287">
        <v>92.13584722072247</v>
      </c>
      <c r="H9" s="300">
        <v>12.865574740565286</v>
      </c>
      <c r="I9" s="288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98" t="s">
        <v>60</v>
      </c>
      <c r="B10" s="299">
        <v>0</v>
      </c>
      <c r="C10" s="290">
        <v>0</v>
      </c>
      <c r="D10" s="290">
        <v>0</v>
      </c>
      <c r="E10" s="291">
        <v>0</v>
      </c>
      <c r="F10" s="291">
        <v>1.9721826539202199</v>
      </c>
      <c r="G10" s="291">
        <v>7.864152779277535</v>
      </c>
      <c r="H10" s="301">
        <v>87.1344252594347</v>
      </c>
      <c r="I10" s="292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89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19">
        <f>SUM(A11:H11)</f>
        <v>252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2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3" t="s">
        <v>0</v>
      </c>
      <c r="J15" s="143" t="s">
        <v>2</v>
      </c>
      <c r="K15" s="144" t="s">
        <v>11</v>
      </c>
      <c r="L15" s="145" t="s">
        <v>3</v>
      </c>
    </row>
    <row r="16" spans="1:12" s="176" customFormat="1" ht="12">
      <c r="A16" s="222" t="str">
        <f>A7</f>
        <v>2-4</v>
      </c>
      <c r="B16" s="223">
        <f>(B7*$B$11)/100</f>
        <v>48</v>
      </c>
      <c r="C16" s="223">
        <f>(C7*$C$11)/100</f>
        <v>20.045449091426995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4">
        <f>SUM(B16:H16)</f>
        <v>68.045449091427</v>
      </c>
      <c r="J16" s="225">
        <f>(I16/$I$20)*100</f>
        <v>27.00216233786786</v>
      </c>
      <c r="K16" s="226">
        <v>3</v>
      </c>
      <c r="L16" s="227">
        <f>K16*I16</f>
        <v>204.136347274281</v>
      </c>
    </row>
    <row r="17" spans="1:12" s="176" customFormat="1" ht="12">
      <c r="A17" s="222" t="str">
        <f>A8</f>
        <v>5-9</v>
      </c>
      <c r="B17" s="223">
        <f>(B8*$B$11)/100</f>
        <v>0</v>
      </c>
      <c r="C17" s="223">
        <f>(C8*$C$11)/100</f>
        <v>3.954550908573009</v>
      </c>
      <c r="D17" s="223">
        <f>(D8*$D$11)/100</f>
        <v>14</v>
      </c>
      <c r="E17" s="223">
        <f>(E8*$E$11)/100</f>
        <v>12.572839451778623</v>
      </c>
      <c r="F17" s="223">
        <f>(F8*$F$11)/100</f>
        <v>5.9037657166558</v>
      </c>
      <c r="G17" s="223">
        <f>(G8*$G$11)/100</f>
        <v>0</v>
      </c>
      <c r="H17" s="223">
        <f>(H8*$H$11)/100</f>
        <v>0</v>
      </c>
      <c r="I17" s="224">
        <f>SUM(B17:H17)</f>
        <v>36.43115607700743</v>
      </c>
      <c r="J17" s="225">
        <f>(I17/$I$20)*100</f>
        <v>14.45680796706644</v>
      </c>
      <c r="K17" s="226">
        <v>7.5</v>
      </c>
      <c r="L17" s="227">
        <f>K17*I17</f>
        <v>273.2336705775557</v>
      </c>
    </row>
    <row r="18" spans="1:12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3.4271605482213787</v>
      </c>
      <c r="F18" s="223">
        <f>(F9*$F$11)/100</f>
        <v>16.642632272942546</v>
      </c>
      <c r="G18" s="223">
        <f>(G9*$G$11)/100</f>
        <v>69.10188541554184</v>
      </c>
      <c r="H18" s="223">
        <f>(H9*$H$11)/100</f>
        <v>6.690098865093948</v>
      </c>
      <c r="I18" s="224">
        <f>SUM(B18:H18)</f>
        <v>95.86177710179972</v>
      </c>
      <c r="J18" s="225">
        <f>(I18/$I$20)*100</f>
        <v>38.040387738809414</v>
      </c>
      <c r="K18" s="226">
        <v>12.5</v>
      </c>
      <c r="L18" s="227">
        <f>K18*I18</f>
        <v>1198.2722137724966</v>
      </c>
    </row>
    <row r="19" spans="1:12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0.4536020104016506</v>
      </c>
      <c r="G19" s="223">
        <f>(G10*$G$11)/100</f>
        <v>5.898114584458151</v>
      </c>
      <c r="H19" s="223">
        <f>(H10*$H$11)/100</f>
        <v>45.30990113490605</v>
      </c>
      <c r="I19" s="224">
        <f>SUM(B19:H19)</f>
        <v>51.66161772976585</v>
      </c>
      <c r="J19" s="225">
        <f>(I19/$I$20)*100</f>
        <v>20.500641956256292</v>
      </c>
      <c r="K19" s="228">
        <v>16.5</v>
      </c>
      <c r="L19" s="227">
        <f>K19*I19</f>
        <v>852.4166925411365</v>
      </c>
    </row>
    <row r="20" spans="9:12" ht="13.5" thickBot="1">
      <c r="I20" s="102">
        <f>SUM(I16:I19)</f>
        <v>252</v>
      </c>
      <c r="J20" s="102">
        <f>SUM(J16:J19)</f>
        <v>100</v>
      </c>
      <c r="L20" s="93">
        <f>SUM(L16:L19)/I20</f>
        <v>10.031979857799483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:IV20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9.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86</v>
      </c>
      <c r="B4" s="370"/>
      <c r="C4" s="370"/>
      <c r="D4" s="370"/>
      <c r="E4" s="370"/>
      <c r="F4" s="370"/>
      <c r="G4" s="370"/>
      <c r="H4" s="371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38</v>
      </c>
      <c r="C5" s="234" t="s">
        <v>39</v>
      </c>
      <c r="D5" s="234" t="s">
        <v>45</v>
      </c>
      <c r="E5" s="234" t="s">
        <v>46</v>
      </c>
      <c r="F5" s="147" t="s">
        <v>47</v>
      </c>
      <c r="G5" s="147" t="s">
        <v>42</v>
      </c>
      <c r="H5" s="147" t="s">
        <v>43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85.80116610203491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96" t="s">
        <v>58</v>
      </c>
      <c r="B8" s="297">
        <v>0</v>
      </c>
      <c r="C8" s="287">
        <v>14.198833897965091</v>
      </c>
      <c r="D8" s="286">
        <v>100</v>
      </c>
      <c r="E8" s="287">
        <v>95.85438770915484</v>
      </c>
      <c r="F8" s="287">
        <v>40.61522343041594</v>
      </c>
      <c r="G8" s="287">
        <v>0</v>
      </c>
      <c r="H8" s="288">
        <v>0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96" t="s">
        <v>59</v>
      </c>
      <c r="B9" s="297">
        <v>0</v>
      </c>
      <c r="C9" s="286">
        <v>0</v>
      </c>
      <c r="D9" s="286">
        <v>0</v>
      </c>
      <c r="E9" s="287">
        <v>4.145612290845168</v>
      </c>
      <c r="F9" s="287">
        <v>59.38477656958406</v>
      </c>
      <c r="G9" s="287">
        <v>79.93374451443427</v>
      </c>
      <c r="H9" s="300">
        <v>11.524212123794358</v>
      </c>
      <c r="I9" s="288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98" t="s">
        <v>60</v>
      </c>
      <c r="B10" s="299">
        <v>0</v>
      </c>
      <c r="C10" s="290">
        <v>0</v>
      </c>
      <c r="D10" s="290">
        <v>0</v>
      </c>
      <c r="E10" s="291">
        <v>0</v>
      </c>
      <c r="F10" s="291">
        <v>0</v>
      </c>
      <c r="G10" s="291">
        <v>20.066255485565733</v>
      </c>
      <c r="H10" s="301">
        <v>88.47578787620563</v>
      </c>
      <c r="I10" s="292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89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19">
        <f>SUM(A11:H11)</f>
        <v>252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2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3" t="s">
        <v>0</v>
      </c>
      <c r="J15" s="143" t="s">
        <v>2</v>
      </c>
      <c r="K15" s="144" t="s">
        <v>11</v>
      </c>
      <c r="L15" s="145" t="s">
        <v>3</v>
      </c>
    </row>
    <row r="16" spans="1:12" s="176" customFormat="1" ht="12">
      <c r="A16" s="222" t="str">
        <f>A7</f>
        <v>2-4</v>
      </c>
      <c r="B16" s="223">
        <f>(B7*$B$11)/100</f>
        <v>48</v>
      </c>
      <c r="C16" s="223">
        <f>(C7*$C$11)/100</f>
        <v>20.59227986448838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4">
        <f>SUM(B16:H16)</f>
        <v>68.59227986448838</v>
      </c>
      <c r="J16" s="225">
        <f>(I16/$I$20)*100</f>
        <v>27.219158676384275</v>
      </c>
      <c r="K16" s="226">
        <v>3</v>
      </c>
      <c r="L16" s="227">
        <f>K16*I16</f>
        <v>205.77683959346513</v>
      </c>
    </row>
    <row r="17" spans="1:12" s="176" customFormat="1" ht="12">
      <c r="A17" s="222" t="str">
        <f>A8</f>
        <v>5-9</v>
      </c>
      <c r="B17" s="223">
        <f>(B8*$B$11)/100</f>
        <v>0</v>
      </c>
      <c r="C17" s="223">
        <f>(C8*$C$11)/100</f>
        <v>3.4077201355116222</v>
      </c>
      <c r="D17" s="223">
        <f>(D8*$D$11)/100</f>
        <v>14</v>
      </c>
      <c r="E17" s="223">
        <f>(E8*$E$11)/100</f>
        <v>15.336702033464773</v>
      </c>
      <c r="F17" s="223">
        <f>(F8*$F$11)/100</f>
        <v>9.341501388995667</v>
      </c>
      <c r="G17" s="223">
        <f>(G8*$G$11)/100</f>
        <v>0</v>
      </c>
      <c r="H17" s="223">
        <f>(H8*$H$11)/100</f>
        <v>0</v>
      </c>
      <c r="I17" s="224">
        <f>SUM(B17:H17)</f>
        <v>42.08592355797206</v>
      </c>
      <c r="J17" s="225">
        <f>(I17/$I$20)*100</f>
        <v>16.70076331665558</v>
      </c>
      <c r="K17" s="226">
        <v>7.5</v>
      </c>
      <c r="L17" s="227">
        <f>K17*I17</f>
        <v>315.64442668479046</v>
      </c>
    </row>
    <row r="18" spans="1:12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0.6632979665352269</v>
      </c>
      <c r="F18" s="223">
        <f>(F9*$F$11)/100</f>
        <v>13.658498611004333</v>
      </c>
      <c r="G18" s="223">
        <f>(G9*$G$11)/100</f>
        <v>59.9503083858257</v>
      </c>
      <c r="H18" s="223">
        <f>(H9*$H$11)/100</f>
        <v>5.992590304373066</v>
      </c>
      <c r="I18" s="224">
        <f>SUM(B18:H18)</f>
        <v>80.26469526773833</v>
      </c>
      <c r="J18" s="225">
        <f>(I18/$I$20)*100</f>
        <v>31.851069550689814</v>
      </c>
      <c r="K18" s="226">
        <v>12.5</v>
      </c>
      <c r="L18" s="227">
        <f>K18*I18</f>
        <v>1003.3086908467292</v>
      </c>
    </row>
    <row r="19" spans="1:12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</v>
      </c>
      <c r="G19" s="223">
        <f>(G10*$G$11)/100</f>
        <v>15.0496916141743</v>
      </c>
      <c r="H19" s="223">
        <f>(H10*$H$11)/100</f>
        <v>46.00740969562693</v>
      </c>
      <c r="I19" s="224">
        <f>SUM(B19:H19)</f>
        <v>61.05710130980123</v>
      </c>
      <c r="J19" s="225">
        <f>(I19/$I$20)*100</f>
        <v>24.229008456270332</v>
      </c>
      <c r="K19" s="228">
        <v>16.5</v>
      </c>
      <c r="L19" s="227">
        <f>K19*I19</f>
        <v>1007.4421716117204</v>
      </c>
    </row>
    <row r="20" spans="9:12" s="176" customFormat="1" ht="13.5" thickBot="1">
      <c r="I20" s="230">
        <f>SUM(I16:I19)</f>
        <v>252</v>
      </c>
      <c r="J20" s="230">
        <f>SUM(J16:J19)</f>
        <v>100</v>
      </c>
      <c r="L20" s="231">
        <f>SUM(L16:L19)/I20</f>
        <v>10.04830209816153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:IV20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0.2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87</v>
      </c>
      <c r="B4" s="370"/>
      <c r="C4" s="370"/>
      <c r="D4" s="370"/>
      <c r="E4" s="370"/>
      <c r="F4" s="370"/>
      <c r="G4" s="370"/>
      <c r="H4" s="371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49</v>
      </c>
      <c r="C5" s="234" t="s">
        <v>50</v>
      </c>
      <c r="D5" s="234" t="s">
        <v>34</v>
      </c>
      <c r="E5" s="234" t="s">
        <v>35</v>
      </c>
      <c r="F5" s="147" t="s">
        <v>51</v>
      </c>
      <c r="G5" s="147" t="s">
        <v>52</v>
      </c>
      <c r="H5" s="147" t="s">
        <v>53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86.62953382594901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96" t="s">
        <v>58</v>
      </c>
      <c r="B8" s="297">
        <v>0</v>
      </c>
      <c r="C8" s="287">
        <v>13.370466174050986</v>
      </c>
      <c r="D8" s="286">
        <v>100</v>
      </c>
      <c r="E8" s="287">
        <v>100</v>
      </c>
      <c r="F8" s="287">
        <v>41.268265817358945</v>
      </c>
      <c r="G8" s="287">
        <v>0</v>
      </c>
      <c r="H8" s="288">
        <v>0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96" t="s">
        <v>59</v>
      </c>
      <c r="B9" s="297">
        <v>0</v>
      </c>
      <c r="C9" s="286">
        <v>0</v>
      </c>
      <c r="D9" s="286">
        <v>0</v>
      </c>
      <c r="E9" s="287">
        <v>0</v>
      </c>
      <c r="F9" s="287">
        <v>58.73173418264106</v>
      </c>
      <c r="G9" s="287">
        <v>90.18931900316598</v>
      </c>
      <c r="H9" s="300">
        <v>14.979413254874267</v>
      </c>
      <c r="I9" s="288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98" t="s">
        <v>60</v>
      </c>
      <c r="B10" s="299">
        <v>0</v>
      </c>
      <c r="C10" s="290">
        <v>0</v>
      </c>
      <c r="D10" s="290">
        <v>0</v>
      </c>
      <c r="E10" s="291">
        <v>0</v>
      </c>
      <c r="F10" s="291">
        <v>0</v>
      </c>
      <c r="G10" s="291">
        <v>9.81068099683402</v>
      </c>
      <c r="H10" s="301">
        <v>85.02058674512574</v>
      </c>
      <c r="I10" s="292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89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19">
        <f>SUM(A11:H11)</f>
        <v>252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2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3" t="s">
        <v>0</v>
      </c>
      <c r="J15" s="143" t="s">
        <v>2</v>
      </c>
      <c r="K15" s="144" t="s">
        <v>11</v>
      </c>
      <c r="L15" s="145" t="s">
        <v>3</v>
      </c>
    </row>
    <row r="16" spans="1:12" s="176" customFormat="1" ht="12">
      <c r="A16" s="222" t="str">
        <f>A7</f>
        <v>2-4</v>
      </c>
      <c r="B16" s="223">
        <f>(B7*$B$11)/100</f>
        <v>48</v>
      </c>
      <c r="C16" s="223">
        <f>(C7*$C$11)/100</f>
        <v>20.791088118227762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4">
        <f>SUM(B16:H16)</f>
        <v>68.79108811822776</v>
      </c>
      <c r="J16" s="225">
        <f>(I16/$I$20)*100</f>
        <v>27.298050840566578</v>
      </c>
      <c r="K16" s="226">
        <v>3</v>
      </c>
      <c r="L16" s="227">
        <f>K16*I16</f>
        <v>206.37326435468327</v>
      </c>
    </row>
    <row r="17" spans="1:12" s="176" customFormat="1" ht="12">
      <c r="A17" s="222" t="str">
        <f>A8</f>
        <v>5-9</v>
      </c>
      <c r="B17" s="223">
        <f>(B8*$B$11)/100</f>
        <v>0</v>
      </c>
      <c r="C17" s="223">
        <f>(C8*$C$11)/100</f>
        <v>3.208911881772236</v>
      </c>
      <c r="D17" s="223">
        <f>(D8*$D$11)/100</f>
        <v>14</v>
      </c>
      <c r="E17" s="223">
        <f>(E8*$E$11)/100</f>
        <v>16</v>
      </c>
      <c r="F17" s="223">
        <f>(F8*$F$11)/100</f>
        <v>9.491701137992557</v>
      </c>
      <c r="G17" s="223">
        <f>(G8*$G$11)/100</f>
        <v>0</v>
      </c>
      <c r="H17" s="223">
        <f>(H8*$H$11)/100</f>
        <v>0</v>
      </c>
      <c r="I17" s="224">
        <f>SUM(B17:H17)</f>
        <v>42.700613019764795</v>
      </c>
      <c r="J17" s="225">
        <f>(I17/$I$20)*100</f>
        <v>16.944687706255877</v>
      </c>
      <c r="K17" s="226">
        <v>7.5</v>
      </c>
      <c r="L17" s="227">
        <f>K17*I17</f>
        <v>320.254597648236</v>
      </c>
    </row>
    <row r="18" spans="1:12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0</v>
      </c>
      <c r="F18" s="223">
        <f>(F9*$F$11)/100</f>
        <v>13.508298862007443</v>
      </c>
      <c r="G18" s="223">
        <f>(G9*$G$11)/100</f>
        <v>67.64198925237447</v>
      </c>
      <c r="H18" s="223">
        <f>(H9*$H$11)/100</f>
        <v>7.789294892534619</v>
      </c>
      <c r="I18" s="224">
        <f>SUM(B18:H18)</f>
        <v>88.93958300691652</v>
      </c>
      <c r="J18" s="225">
        <f>(I18/$I$20)*100</f>
        <v>35.29348532020498</v>
      </c>
      <c r="K18" s="226">
        <v>12.5</v>
      </c>
      <c r="L18" s="227">
        <f>K18*I18</f>
        <v>1111.7447875864566</v>
      </c>
    </row>
    <row r="19" spans="1:12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</v>
      </c>
      <c r="G19" s="223">
        <f>(G10*$G$11)/100</f>
        <v>7.3580107476255145</v>
      </c>
      <c r="H19" s="223">
        <f>(H10*$H$11)/100</f>
        <v>44.21070510746538</v>
      </c>
      <c r="I19" s="224">
        <f>SUM(B19:H19)</f>
        <v>51.56871585509089</v>
      </c>
      <c r="J19" s="225">
        <f>(I19/$I$20)*100</f>
        <v>20.46377613297258</v>
      </c>
      <c r="K19" s="228">
        <v>16.5</v>
      </c>
      <c r="L19" s="227">
        <f>K19*I19</f>
        <v>850.8838116089997</v>
      </c>
    </row>
    <row r="20" spans="9:12" s="176" customFormat="1" ht="13.5" thickBot="1">
      <c r="I20" s="230">
        <f>SUM(I16:I19)</f>
        <v>251.99999999999994</v>
      </c>
      <c r="J20" s="230">
        <f>SUM(J16:J19)</f>
        <v>100.00000000000001</v>
      </c>
      <c r="L20" s="231">
        <f>SUM(L16:L19)/I20</f>
        <v>9.878001830152288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7">
      <selection activeCell="B28" sqref="B28"/>
    </sheetView>
  </sheetViews>
  <sheetFormatPr defaultColWidth="11.375" defaultRowHeight="12"/>
  <cols>
    <col min="1" max="1" width="13.25390625" style="92" customWidth="1"/>
    <col min="2" max="10" width="11.375" style="92" customWidth="1"/>
    <col min="11" max="11" width="10.25390625" style="92" customWidth="1"/>
    <col min="12" max="12" width="8.00390625" style="92" customWidth="1"/>
    <col min="13" max="13" width="7.375" style="92" customWidth="1"/>
    <col min="14" max="17" width="6.375" style="92" customWidth="1"/>
    <col min="18" max="18" width="9.875" style="92" customWidth="1"/>
    <col min="19" max="16384" width="11.375" style="92" customWidth="1"/>
  </cols>
  <sheetData>
    <row r="1" spans="1:17" ht="22.5" customHeight="1">
      <c r="A1" s="372" t="s">
        <v>93</v>
      </c>
      <c r="B1" s="372"/>
      <c r="C1" s="372"/>
      <c r="D1" s="372"/>
      <c r="E1" s="372"/>
      <c r="F1" s="372"/>
      <c r="G1" s="372"/>
      <c r="H1" s="372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9" ht="13.5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232"/>
      <c r="N3" s="313"/>
      <c r="O3" s="313"/>
      <c r="P3" s="313"/>
      <c r="Q3" s="313"/>
      <c r="R3" s="312"/>
      <c r="S3" s="312"/>
    </row>
    <row r="4" spans="1:37" ht="17.25" customHeight="1" thickBot="1">
      <c r="A4" s="369" t="s">
        <v>115</v>
      </c>
      <c r="B4" s="370"/>
      <c r="C4" s="370"/>
      <c r="D4" s="370"/>
      <c r="E4" s="370"/>
      <c r="F4" s="370"/>
      <c r="G4" s="370"/>
      <c r="H4" s="370"/>
      <c r="I4" s="371"/>
      <c r="J4" s="373" t="s">
        <v>4</v>
      </c>
      <c r="K4" s="173"/>
      <c r="L4" s="314"/>
      <c r="M4" s="314"/>
      <c r="N4" s="314"/>
      <c r="O4" s="314"/>
      <c r="P4" s="314"/>
      <c r="Q4" s="314"/>
      <c r="R4" s="311"/>
      <c r="S4" s="311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46" t="s">
        <v>78</v>
      </c>
      <c r="B5" s="315" t="s">
        <v>17</v>
      </c>
      <c r="C5" s="315" t="s">
        <v>19</v>
      </c>
      <c r="D5" s="315" t="s">
        <v>21</v>
      </c>
      <c r="E5" s="315" t="s">
        <v>23</v>
      </c>
      <c r="F5" s="315" t="s">
        <v>25</v>
      </c>
      <c r="G5" s="315" t="s">
        <v>27</v>
      </c>
      <c r="H5" s="315" t="s">
        <v>29</v>
      </c>
      <c r="I5" s="316">
        <v>32</v>
      </c>
      <c r="J5" s="374"/>
      <c r="K5" s="173"/>
      <c r="L5" s="314"/>
      <c r="M5" s="314"/>
      <c r="N5" s="314"/>
      <c r="O5" s="314"/>
      <c r="P5" s="314"/>
      <c r="Q5" s="314"/>
      <c r="R5" s="311"/>
      <c r="S5" s="311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5.75" customHeight="1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176"/>
      <c r="K6" s="173"/>
      <c r="L6" s="314"/>
      <c r="M6" s="314"/>
      <c r="N6" s="314"/>
      <c r="O6" s="314"/>
      <c r="P6" s="314"/>
      <c r="Q6" s="314"/>
      <c r="R6" s="311"/>
      <c r="S6" s="311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5.75" customHeight="1">
      <c r="A7" s="294" t="s">
        <v>49</v>
      </c>
      <c r="B7" s="317">
        <v>100</v>
      </c>
      <c r="C7" s="318">
        <v>84.00092622724402</v>
      </c>
      <c r="D7" s="319">
        <v>0</v>
      </c>
      <c r="E7" s="319">
        <v>0</v>
      </c>
      <c r="F7" s="319">
        <v>0</v>
      </c>
      <c r="G7" s="320">
        <v>0</v>
      </c>
      <c r="H7" s="317">
        <v>0</v>
      </c>
      <c r="I7" s="321">
        <v>0</v>
      </c>
      <c r="J7" s="176"/>
      <c r="K7" s="173"/>
      <c r="L7" s="365"/>
      <c r="M7" s="365"/>
      <c r="N7" s="365"/>
      <c r="O7" s="365"/>
      <c r="P7" s="365"/>
      <c r="Q7" s="365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5.75" customHeight="1">
      <c r="A8" s="302" t="s">
        <v>61</v>
      </c>
      <c r="B8" s="322">
        <v>0</v>
      </c>
      <c r="C8" s="323">
        <v>15.99907377275597</v>
      </c>
      <c r="D8" s="324">
        <v>100</v>
      </c>
      <c r="E8" s="324">
        <v>100</v>
      </c>
      <c r="F8" s="324">
        <v>100</v>
      </c>
      <c r="G8" s="325">
        <v>74.22746923973776</v>
      </c>
      <c r="H8" s="326">
        <v>21.860684146923507</v>
      </c>
      <c r="I8" s="327">
        <v>0</v>
      </c>
      <c r="J8" s="176"/>
      <c r="K8" s="173"/>
      <c r="L8" s="196"/>
      <c r="M8" s="197"/>
      <c r="N8" s="197"/>
      <c r="O8" s="197"/>
      <c r="P8" s="197"/>
      <c r="Q8" s="197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5.75" customHeight="1" thickBot="1">
      <c r="A9" s="298" t="s">
        <v>60</v>
      </c>
      <c r="B9" s="328">
        <v>0</v>
      </c>
      <c r="C9" s="329">
        <v>0</v>
      </c>
      <c r="D9" s="329">
        <v>0</v>
      </c>
      <c r="E9" s="329">
        <v>0</v>
      </c>
      <c r="F9" s="329">
        <v>0</v>
      </c>
      <c r="G9" s="330">
        <v>25.772530760262235</v>
      </c>
      <c r="H9" s="331">
        <v>78.13931585307651</v>
      </c>
      <c r="I9" s="332">
        <v>100</v>
      </c>
      <c r="J9" s="176"/>
      <c r="K9" s="173"/>
      <c r="L9" s="197"/>
      <c r="M9" s="200"/>
      <c r="N9" s="200"/>
      <c r="O9" s="200"/>
      <c r="P9" s="200"/>
      <c r="Q9" s="200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17" ht="21" customHeight="1" thickBot="1">
      <c r="A10" s="214" t="s">
        <v>89</v>
      </c>
      <c r="B10" s="333">
        <v>48</v>
      </c>
      <c r="C10" s="334">
        <v>24</v>
      </c>
      <c r="D10" s="334">
        <v>14</v>
      </c>
      <c r="E10" s="334">
        <v>16</v>
      </c>
      <c r="F10" s="334">
        <v>23</v>
      </c>
      <c r="G10" s="334">
        <v>75</v>
      </c>
      <c r="H10" s="335">
        <v>52</v>
      </c>
      <c r="I10" s="336">
        <v>21</v>
      </c>
      <c r="J10" s="219">
        <f>SUM(B10:I10)</f>
        <v>273</v>
      </c>
      <c r="K10" s="220"/>
      <c r="L10" s="202"/>
      <c r="M10" s="173"/>
      <c r="N10" s="173"/>
      <c r="O10" s="173"/>
      <c r="P10" s="176"/>
      <c r="Q10" s="176"/>
    </row>
    <row r="11" spans="1:17" ht="12.75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202"/>
      <c r="M11" s="173"/>
      <c r="N11" s="173"/>
      <c r="O11" s="173"/>
      <c r="P11" s="176"/>
      <c r="Q11" s="176"/>
    </row>
    <row r="12" spans="1:17" ht="12.75">
      <c r="A12" s="337"/>
      <c r="B12" s="337"/>
      <c r="C12" s="337"/>
      <c r="D12" s="337"/>
      <c r="E12" s="337"/>
      <c r="F12" s="337"/>
      <c r="G12" s="337"/>
      <c r="H12" s="337"/>
      <c r="I12" s="337"/>
      <c r="J12" s="176"/>
      <c r="K12" s="176"/>
      <c r="L12" s="176"/>
      <c r="M12" s="173"/>
      <c r="N12" s="173"/>
      <c r="O12" s="173"/>
      <c r="P12" s="176"/>
      <c r="Q12" s="176"/>
    </row>
    <row r="13" spans="1:17" ht="12.75">
      <c r="A13" s="337"/>
      <c r="B13" s="337"/>
      <c r="C13" s="337"/>
      <c r="D13" s="337"/>
      <c r="E13" s="337"/>
      <c r="F13" s="337"/>
      <c r="G13" s="337"/>
      <c r="H13" s="337"/>
      <c r="I13" s="337"/>
      <c r="J13" s="176"/>
      <c r="K13" s="176"/>
      <c r="L13" s="176"/>
      <c r="M13" s="173"/>
      <c r="N13" s="173"/>
      <c r="O13" s="173"/>
      <c r="P13" s="176"/>
      <c r="Q13" s="176"/>
    </row>
    <row r="14" spans="1:17" ht="33.75">
      <c r="A14" s="141" t="s">
        <v>1</v>
      </c>
      <c r="B14" s="338" t="s">
        <v>6</v>
      </c>
      <c r="C14" s="338" t="s">
        <v>7</v>
      </c>
      <c r="D14" s="338" t="s">
        <v>8</v>
      </c>
      <c r="E14" s="338" t="s">
        <v>9</v>
      </c>
      <c r="F14" s="338" t="s">
        <v>10</v>
      </c>
      <c r="G14" s="338" t="s">
        <v>69</v>
      </c>
      <c r="H14" s="338" t="s">
        <v>70</v>
      </c>
      <c r="I14" s="338" t="s">
        <v>83</v>
      </c>
      <c r="J14" s="143" t="s">
        <v>0</v>
      </c>
      <c r="K14" s="143" t="s">
        <v>2</v>
      </c>
      <c r="L14" s="144" t="s">
        <v>95</v>
      </c>
      <c r="M14" s="145" t="s">
        <v>94</v>
      </c>
      <c r="N14" s="176"/>
      <c r="O14" s="176"/>
      <c r="P14" s="176"/>
      <c r="Q14" s="176"/>
    </row>
    <row r="15" spans="1:17" ht="12">
      <c r="A15" s="222" t="str">
        <f>A7</f>
        <v>2-4</v>
      </c>
      <c r="B15" s="223">
        <f>(B7*$B$10)/100</f>
        <v>48</v>
      </c>
      <c r="C15" s="223">
        <f>(C7*$C$10)/100</f>
        <v>20.160222294538567</v>
      </c>
      <c r="D15" s="223">
        <f>(D7*$D$10)/100</f>
        <v>0</v>
      </c>
      <c r="E15" s="223">
        <f>(E7*$E$10)/100</f>
        <v>0</v>
      </c>
      <c r="F15" s="223">
        <f>(F7*$F$10)/100</f>
        <v>0</v>
      </c>
      <c r="G15" s="223">
        <f>(G7*$G$10)/100</f>
        <v>0</v>
      </c>
      <c r="H15" s="223">
        <f>(H7*$H$10)/100</f>
        <v>0</v>
      </c>
      <c r="I15" s="223">
        <f>(I7*$I$10)/100</f>
        <v>0</v>
      </c>
      <c r="J15" s="224">
        <f>SUM(B15:I15)</f>
        <v>68.16022229453857</v>
      </c>
      <c r="K15" s="305">
        <f>(J15/$J$18)*100</f>
        <v>24.96711439360387</v>
      </c>
      <c r="L15" s="306"/>
      <c r="M15" s="307"/>
      <c r="N15" s="176"/>
      <c r="O15" s="176"/>
      <c r="P15" s="176"/>
      <c r="Q15" s="176"/>
    </row>
    <row r="16" spans="1:17" ht="12">
      <c r="A16" s="222" t="str">
        <f>A8</f>
        <v>5-14</v>
      </c>
      <c r="B16" s="223">
        <f>(B8*$B$10)/100</f>
        <v>0</v>
      </c>
      <c r="C16" s="223">
        <f>(C8*$C$10)/100</f>
        <v>3.839777705461433</v>
      </c>
      <c r="D16" s="223">
        <f>(D8*$D$10)/100</f>
        <v>14</v>
      </c>
      <c r="E16" s="223">
        <f>(E8*$E$10)/100</f>
        <v>16</v>
      </c>
      <c r="F16" s="223">
        <f>(F8*$F$10)/100</f>
        <v>23</v>
      </c>
      <c r="G16" s="223">
        <f>(G8*$G$10)/100</f>
        <v>55.67060192980332</v>
      </c>
      <c r="H16" s="223">
        <f>(H8*$H$10)/100</f>
        <v>11.367555756400225</v>
      </c>
      <c r="I16" s="223">
        <f>(I8*$I$10)/100</f>
        <v>0</v>
      </c>
      <c r="J16" s="224">
        <f>SUM(B16:I16)</f>
        <v>123.87793539166496</v>
      </c>
      <c r="K16" s="305">
        <f>(J16/$J$18)*100</f>
        <v>45.376533110499985</v>
      </c>
      <c r="L16" s="306"/>
      <c r="M16" s="307"/>
      <c r="N16" s="176"/>
      <c r="O16" s="176"/>
      <c r="P16" s="176"/>
      <c r="Q16" s="176"/>
    </row>
    <row r="17" spans="1:17" ht="12.75" thickBot="1">
      <c r="A17" s="222" t="str">
        <f>A9</f>
        <v>15-17</v>
      </c>
      <c r="B17" s="223">
        <f>(B9*$B$10)/100</f>
        <v>0</v>
      </c>
      <c r="C17" s="223">
        <f>(C9*$C$10)/100</f>
        <v>0</v>
      </c>
      <c r="D17" s="223">
        <f>(D9*$D$10)/100</f>
        <v>0</v>
      </c>
      <c r="E17" s="223">
        <f>(E9*$E$10)/100</f>
        <v>0</v>
      </c>
      <c r="F17" s="223">
        <f>(F9*$F$10)/100</f>
        <v>0</v>
      </c>
      <c r="G17" s="223">
        <f>(G9*$G$10)/100</f>
        <v>19.329398070196675</v>
      </c>
      <c r="H17" s="223">
        <f>(H9*$H$10)/100</f>
        <v>40.632444243599785</v>
      </c>
      <c r="I17" s="223">
        <f>(I9*$I$10)/100</f>
        <v>21</v>
      </c>
      <c r="J17" s="224">
        <f>SUM(B17:I17)</f>
        <v>80.96184231379647</v>
      </c>
      <c r="K17" s="305">
        <f>(J17/$J$18)*100</f>
        <v>29.656352495896144</v>
      </c>
      <c r="L17" s="308"/>
      <c r="M17" s="307"/>
      <c r="N17" s="176"/>
      <c r="O17" s="176"/>
      <c r="P17" s="176"/>
      <c r="Q17" s="176"/>
    </row>
    <row r="18" spans="1:17" ht="13.5" thickBot="1">
      <c r="A18" s="176"/>
      <c r="B18" s="176"/>
      <c r="C18" s="176"/>
      <c r="D18" s="176"/>
      <c r="E18" s="176"/>
      <c r="F18" s="176"/>
      <c r="G18" s="176"/>
      <c r="H18" s="176"/>
      <c r="I18" s="176"/>
      <c r="J18" s="230">
        <f>SUM(J15:J17)</f>
        <v>273</v>
      </c>
      <c r="K18" s="230">
        <f>SUM(K15:K17)</f>
        <v>100</v>
      </c>
      <c r="L18" s="309">
        <v>758</v>
      </c>
      <c r="M18" s="310">
        <f>J16/L18</f>
        <v>0.16342735539797487</v>
      </c>
      <c r="N18" s="176"/>
      <c r="O18" s="176"/>
      <c r="P18" s="176"/>
      <c r="Q18" s="176"/>
    </row>
  </sheetData>
  <sheetProtection/>
  <mergeCells count="4">
    <mergeCell ref="A1:H1"/>
    <mergeCell ref="A4:I4"/>
    <mergeCell ref="L7:Q7"/>
    <mergeCell ref="J4:J5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selection activeCell="R10" sqref="R10"/>
    </sheetView>
  </sheetViews>
  <sheetFormatPr defaultColWidth="11.375" defaultRowHeight="12"/>
  <cols>
    <col min="1" max="1" width="13.25390625" style="92" customWidth="1"/>
    <col min="2" max="10" width="11.375" style="92" customWidth="1"/>
    <col min="11" max="11" width="10.25390625" style="92" customWidth="1"/>
    <col min="12" max="12" width="8.00390625" style="92" customWidth="1"/>
    <col min="13" max="13" width="7.375" style="92" customWidth="1"/>
    <col min="14" max="17" width="6.375" style="92" customWidth="1"/>
    <col min="18" max="18" width="9.875" style="92" customWidth="1"/>
    <col min="19" max="16384" width="11.375" style="92" customWidth="1"/>
  </cols>
  <sheetData>
    <row r="1" spans="1:17" ht="21" customHeight="1">
      <c r="A1" s="372" t="s">
        <v>93</v>
      </c>
      <c r="B1" s="372"/>
      <c r="C1" s="372"/>
      <c r="D1" s="372"/>
      <c r="E1" s="372"/>
      <c r="F1" s="372"/>
      <c r="G1" s="372"/>
      <c r="H1" s="372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12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9" ht="13.5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232"/>
      <c r="N3" s="313"/>
      <c r="O3" s="313"/>
      <c r="P3" s="313"/>
      <c r="Q3" s="313"/>
      <c r="R3" s="312"/>
      <c r="S3" s="312"/>
    </row>
    <row r="4" spans="1:37" ht="17.25" customHeight="1" thickBot="1">
      <c r="A4" s="369" t="s">
        <v>116</v>
      </c>
      <c r="B4" s="370"/>
      <c r="C4" s="370"/>
      <c r="D4" s="370"/>
      <c r="E4" s="370"/>
      <c r="F4" s="370"/>
      <c r="G4" s="370"/>
      <c r="H4" s="370"/>
      <c r="I4" s="371"/>
      <c r="J4" s="373" t="s">
        <v>4</v>
      </c>
      <c r="K4" s="173"/>
      <c r="L4" s="314"/>
      <c r="M4" s="314"/>
      <c r="N4" s="314"/>
      <c r="O4" s="314"/>
      <c r="P4" s="314"/>
      <c r="Q4" s="314"/>
      <c r="R4" s="311"/>
      <c r="S4" s="311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46" t="s">
        <v>78</v>
      </c>
      <c r="B5" s="315" t="s">
        <v>17</v>
      </c>
      <c r="C5" s="315" t="s">
        <v>33</v>
      </c>
      <c r="D5" s="315" t="s">
        <v>34</v>
      </c>
      <c r="E5" s="315" t="s">
        <v>62</v>
      </c>
      <c r="F5" s="315" t="s">
        <v>36</v>
      </c>
      <c r="G5" s="315" t="s">
        <v>27</v>
      </c>
      <c r="H5" s="315" t="s">
        <v>29</v>
      </c>
      <c r="I5" s="339">
        <v>32</v>
      </c>
      <c r="J5" s="374"/>
      <c r="K5" s="173"/>
      <c r="L5" s="314"/>
      <c r="M5" s="314"/>
      <c r="N5" s="314"/>
      <c r="O5" s="314"/>
      <c r="P5" s="314"/>
      <c r="Q5" s="314"/>
      <c r="R5" s="311"/>
      <c r="S5" s="311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176"/>
      <c r="K6" s="173"/>
      <c r="L6" s="314"/>
      <c r="M6" s="314"/>
      <c r="N6" s="314"/>
      <c r="O6" s="314"/>
      <c r="P6" s="314"/>
      <c r="Q6" s="314"/>
      <c r="R6" s="311"/>
      <c r="S6" s="311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3.5" customHeight="1">
      <c r="A7" s="294" t="s">
        <v>49</v>
      </c>
      <c r="B7" s="317">
        <v>100</v>
      </c>
      <c r="C7" s="318">
        <v>84.00092622724402</v>
      </c>
      <c r="D7" s="319">
        <v>0</v>
      </c>
      <c r="E7" s="319">
        <v>0</v>
      </c>
      <c r="F7" s="319">
        <v>0</v>
      </c>
      <c r="G7" s="320">
        <v>0</v>
      </c>
      <c r="H7" s="317">
        <v>0</v>
      </c>
      <c r="I7" s="321">
        <v>0</v>
      </c>
      <c r="J7" s="176"/>
      <c r="K7" s="173"/>
      <c r="L7" s="365"/>
      <c r="M7" s="365"/>
      <c r="N7" s="365"/>
      <c r="O7" s="365"/>
      <c r="P7" s="365"/>
      <c r="Q7" s="365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302" t="s">
        <v>61</v>
      </c>
      <c r="B8" s="322">
        <v>0</v>
      </c>
      <c r="C8" s="323">
        <v>15.99907377275597</v>
      </c>
      <c r="D8" s="324">
        <v>100</v>
      </c>
      <c r="E8" s="324">
        <v>100</v>
      </c>
      <c r="F8" s="324">
        <v>100</v>
      </c>
      <c r="G8" s="325">
        <v>74.22746923973776</v>
      </c>
      <c r="H8" s="326">
        <v>21.860684146923507</v>
      </c>
      <c r="I8" s="327">
        <v>0</v>
      </c>
      <c r="J8" s="176"/>
      <c r="K8" s="173"/>
      <c r="L8" s="196"/>
      <c r="M8" s="197"/>
      <c r="N8" s="197"/>
      <c r="O8" s="197"/>
      <c r="P8" s="197"/>
      <c r="Q8" s="197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3.5" thickBot="1">
      <c r="A9" s="298" t="s">
        <v>60</v>
      </c>
      <c r="B9" s="328">
        <v>0</v>
      </c>
      <c r="C9" s="329">
        <v>0</v>
      </c>
      <c r="D9" s="329">
        <v>0</v>
      </c>
      <c r="E9" s="329">
        <v>0</v>
      </c>
      <c r="F9" s="329">
        <v>0</v>
      </c>
      <c r="G9" s="330">
        <v>25.772530760262235</v>
      </c>
      <c r="H9" s="331">
        <v>78.13931585307651</v>
      </c>
      <c r="I9" s="332">
        <v>100</v>
      </c>
      <c r="J9" s="176"/>
      <c r="K9" s="173"/>
      <c r="L9" s="197"/>
      <c r="M9" s="200"/>
      <c r="N9" s="200"/>
      <c r="O9" s="200"/>
      <c r="P9" s="200"/>
      <c r="Q9" s="200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17" ht="20.25" customHeight="1" thickBot="1">
      <c r="A10" s="214" t="s">
        <v>89</v>
      </c>
      <c r="B10" s="333">
        <v>48</v>
      </c>
      <c r="C10" s="334">
        <v>24</v>
      </c>
      <c r="D10" s="334">
        <v>14</v>
      </c>
      <c r="E10" s="334">
        <v>16</v>
      </c>
      <c r="F10" s="334">
        <v>23</v>
      </c>
      <c r="G10" s="334">
        <v>75</v>
      </c>
      <c r="H10" s="335">
        <v>52</v>
      </c>
      <c r="I10" s="336">
        <v>21</v>
      </c>
      <c r="J10" s="219">
        <f>SUM(B10:I10)</f>
        <v>273</v>
      </c>
      <c r="K10" s="220"/>
      <c r="L10" s="202"/>
      <c r="M10" s="173"/>
      <c r="N10" s="173"/>
      <c r="O10" s="173"/>
      <c r="P10" s="176"/>
      <c r="Q10" s="176"/>
    </row>
    <row r="11" spans="1:17" ht="12.75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202"/>
      <c r="M11" s="173"/>
      <c r="N11" s="173"/>
      <c r="O11" s="173"/>
      <c r="P11" s="176"/>
      <c r="Q11" s="176"/>
    </row>
    <row r="12" spans="1:17" ht="12.75">
      <c r="A12" s="337"/>
      <c r="B12" s="337"/>
      <c r="C12" s="337"/>
      <c r="D12" s="337"/>
      <c r="E12" s="337"/>
      <c r="F12" s="337"/>
      <c r="G12" s="337"/>
      <c r="H12" s="337"/>
      <c r="I12" s="337"/>
      <c r="J12" s="176"/>
      <c r="K12" s="176"/>
      <c r="L12" s="176"/>
      <c r="M12" s="173"/>
      <c r="N12" s="173"/>
      <c r="O12" s="173"/>
      <c r="P12" s="176"/>
      <c r="Q12" s="176"/>
    </row>
    <row r="13" spans="1:17" ht="12.75">
      <c r="A13" s="337"/>
      <c r="B13" s="337"/>
      <c r="C13" s="337"/>
      <c r="D13" s="337"/>
      <c r="E13" s="337"/>
      <c r="F13" s="337"/>
      <c r="G13" s="337"/>
      <c r="H13" s="337"/>
      <c r="I13" s="337"/>
      <c r="J13" s="176"/>
      <c r="K13" s="176"/>
      <c r="L13" s="176"/>
      <c r="M13" s="173"/>
      <c r="N13" s="173"/>
      <c r="O13" s="173"/>
      <c r="P13" s="176"/>
      <c r="Q13" s="176"/>
    </row>
    <row r="14" spans="1:17" ht="33.75">
      <c r="A14" s="141" t="s">
        <v>1</v>
      </c>
      <c r="B14" s="338" t="s">
        <v>6</v>
      </c>
      <c r="C14" s="338" t="s">
        <v>7</v>
      </c>
      <c r="D14" s="338" t="s">
        <v>8</v>
      </c>
      <c r="E14" s="338" t="s">
        <v>9</v>
      </c>
      <c r="F14" s="338" t="s">
        <v>10</v>
      </c>
      <c r="G14" s="338" t="s">
        <v>69</v>
      </c>
      <c r="H14" s="338" t="s">
        <v>70</v>
      </c>
      <c r="I14" s="338" t="s">
        <v>83</v>
      </c>
      <c r="J14" s="143" t="s">
        <v>0</v>
      </c>
      <c r="K14" s="143" t="s">
        <v>2</v>
      </c>
      <c r="L14" s="144" t="s">
        <v>95</v>
      </c>
      <c r="M14" s="145" t="s">
        <v>94</v>
      </c>
      <c r="N14" s="176"/>
      <c r="O14" s="176"/>
      <c r="P14" s="176"/>
      <c r="Q14" s="176"/>
    </row>
    <row r="15" spans="1:17" ht="12">
      <c r="A15" s="222" t="str">
        <f>A7</f>
        <v>2-4</v>
      </c>
      <c r="B15" s="223">
        <f>(B7*$B$10)/100</f>
        <v>48</v>
      </c>
      <c r="C15" s="223">
        <f>(C7*$C$10)/100</f>
        <v>20.160222294538567</v>
      </c>
      <c r="D15" s="223">
        <f>(D7*$D$10)/100</f>
        <v>0</v>
      </c>
      <c r="E15" s="223">
        <f>(E7*$E$10)/100</f>
        <v>0</v>
      </c>
      <c r="F15" s="223">
        <f>(F7*$F$10)/100</f>
        <v>0</v>
      </c>
      <c r="G15" s="223">
        <f>(G7*$G$10)/100</f>
        <v>0</v>
      </c>
      <c r="H15" s="223">
        <f>(H7*$H$10)/100</f>
        <v>0</v>
      </c>
      <c r="I15" s="223">
        <f>(I7*$I$10)/100</f>
        <v>0</v>
      </c>
      <c r="J15" s="224">
        <f>SUM(B15:I15)</f>
        <v>68.16022229453857</v>
      </c>
      <c r="K15" s="305">
        <f>(J15/$J$18)*100</f>
        <v>24.96711439360387</v>
      </c>
      <c r="L15" s="306"/>
      <c r="M15" s="307"/>
      <c r="N15" s="176"/>
      <c r="O15" s="176"/>
      <c r="P15" s="176"/>
      <c r="Q15" s="176"/>
    </row>
    <row r="16" spans="1:17" ht="12">
      <c r="A16" s="222" t="str">
        <f>A8</f>
        <v>5-14</v>
      </c>
      <c r="B16" s="223">
        <f>(B8*$B$10)/100</f>
        <v>0</v>
      </c>
      <c r="C16" s="223">
        <f>(C8*$C$10)/100</f>
        <v>3.839777705461433</v>
      </c>
      <c r="D16" s="223">
        <f>(D8*$D$10)/100</f>
        <v>14</v>
      </c>
      <c r="E16" s="223">
        <f>(E8*$E$10)/100</f>
        <v>16</v>
      </c>
      <c r="F16" s="223">
        <f>(F8*$F$10)/100</f>
        <v>23</v>
      </c>
      <c r="G16" s="223">
        <f>(G8*$G$10)/100</f>
        <v>55.67060192980332</v>
      </c>
      <c r="H16" s="223">
        <f>(H8*$H$10)/100</f>
        <v>11.367555756400225</v>
      </c>
      <c r="I16" s="223">
        <f>(I8*$I$10)/100</f>
        <v>0</v>
      </c>
      <c r="J16" s="224">
        <f>SUM(B16:I16)</f>
        <v>123.87793539166496</v>
      </c>
      <c r="K16" s="305">
        <f>(J16/$J$18)*100</f>
        <v>45.376533110499985</v>
      </c>
      <c r="L16" s="306"/>
      <c r="M16" s="307"/>
      <c r="N16" s="176"/>
      <c r="O16" s="176"/>
      <c r="P16" s="176"/>
      <c r="Q16" s="176"/>
    </row>
    <row r="17" spans="1:17" ht="12.75" thickBot="1">
      <c r="A17" s="222" t="str">
        <f>A9</f>
        <v>15-17</v>
      </c>
      <c r="B17" s="223">
        <f>(B9*$B$10)/100</f>
        <v>0</v>
      </c>
      <c r="C17" s="223">
        <f>(C9*$C$10)/100</f>
        <v>0</v>
      </c>
      <c r="D17" s="223">
        <f>(D9*$D$10)/100</f>
        <v>0</v>
      </c>
      <c r="E17" s="223">
        <f>(E9*$E$10)/100</f>
        <v>0</v>
      </c>
      <c r="F17" s="223">
        <f>(F9*$F$10)/100</f>
        <v>0</v>
      </c>
      <c r="G17" s="223">
        <f>(G9*$G$10)/100</f>
        <v>19.329398070196675</v>
      </c>
      <c r="H17" s="223">
        <f>(H9*$H$10)/100</f>
        <v>40.632444243599785</v>
      </c>
      <c r="I17" s="223">
        <f>(I9*$I$10)/100</f>
        <v>21</v>
      </c>
      <c r="J17" s="224">
        <f>SUM(B17:I17)</f>
        <v>80.96184231379647</v>
      </c>
      <c r="K17" s="305">
        <f>(J17/$J$18)*100</f>
        <v>29.656352495896144</v>
      </c>
      <c r="L17" s="308"/>
      <c r="M17" s="307"/>
      <c r="N17" s="176"/>
      <c r="O17" s="176"/>
      <c r="P17" s="176"/>
      <c r="Q17" s="176"/>
    </row>
    <row r="18" spans="1:17" ht="13.5" thickBot="1">
      <c r="A18" s="176"/>
      <c r="B18" s="176"/>
      <c r="C18" s="176"/>
      <c r="D18" s="176"/>
      <c r="E18" s="176"/>
      <c r="F18" s="176"/>
      <c r="G18" s="176"/>
      <c r="H18" s="176"/>
      <c r="I18" s="176"/>
      <c r="J18" s="230">
        <f>SUM(J15:J17)</f>
        <v>273</v>
      </c>
      <c r="K18" s="230">
        <f>SUM(K15:K17)</f>
        <v>100</v>
      </c>
      <c r="L18" s="309">
        <v>758</v>
      </c>
      <c r="M18" s="310">
        <f>J16/L18</f>
        <v>0.16342735539797487</v>
      </c>
      <c r="N18" s="176"/>
      <c r="O18" s="176"/>
      <c r="P18" s="176"/>
      <c r="Q18" s="176"/>
    </row>
  </sheetData>
  <sheetProtection/>
  <mergeCells count="4">
    <mergeCell ref="A1:H1"/>
    <mergeCell ref="A4:I4"/>
    <mergeCell ref="L7:Q7"/>
    <mergeCell ref="J4:J5"/>
  </mergeCells>
  <printOptions/>
  <pageMargins left="0.75" right="0.75" top="1" bottom="1" header="0.4921259845" footer="0.492125984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8"/>
  <sheetViews>
    <sheetView tabSelected="1" zoomScalePageLayoutView="0" workbookViewId="0" topLeftCell="A3">
      <selection activeCell="G34" sqref="G34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8.75" customHeight="1">
      <c r="A1" s="372" t="s">
        <v>93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85</v>
      </c>
      <c r="B4" s="370"/>
      <c r="C4" s="370"/>
      <c r="D4" s="370"/>
      <c r="E4" s="370"/>
      <c r="F4" s="370"/>
      <c r="G4" s="370"/>
      <c r="H4" s="370"/>
      <c r="I4" s="371"/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38</v>
      </c>
      <c r="C5" s="234" t="s">
        <v>39</v>
      </c>
      <c r="D5" s="234" t="s">
        <v>40</v>
      </c>
      <c r="E5" s="234" t="s">
        <v>41</v>
      </c>
      <c r="F5" s="147">
        <v>13</v>
      </c>
      <c r="G5" s="147" t="s">
        <v>42</v>
      </c>
      <c r="H5" s="147" t="s">
        <v>43</v>
      </c>
      <c r="I5" s="375" t="s">
        <v>4</v>
      </c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376"/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83.52270454761248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302" t="s">
        <v>61</v>
      </c>
      <c r="B8" s="297">
        <v>0</v>
      </c>
      <c r="C8" s="287">
        <v>16.477295452387537</v>
      </c>
      <c r="D8" s="286">
        <v>100</v>
      </c>
      <c r="E8" s="287">
        <v>100</v>
      </c>
      <c r="F8" s="287">
        <v>98</v>
      </c>
      <c r="G8" s="287">
        <v>92</v>
      </c>
      <c r="H8" s="288">
        <v>13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3.5" thickBot="1">
      <c r="A9" s="298" t="s">
        <v>60</v>
      </c>
      <c r="B9" s="299">
        <v>0</v>
      </c>
      <c r="C9" s="290">
        <v>0</v>
      </c>
      <c r="D9" s="290">
        <v>0</v>
      </c>
      <c r="E9" s="291">
        <v>0</v>
      </c>
      <c r="F9" s="291">
        <v>1.9721826539202199</v>
      </c>
      <c r="G9" s="291">
        <v>7.864152779277535</v>
      </c>
      <c r="H9" s="301">
        <v>87.1344252594347</v>
      </c>
      <c r="I9" s="292"/>
      <c r="K9" s="173"/>
      <c r="L9" s="197"/>
      <c r="M9" s="200"/>
      <c r="N9" s="200"/>
      <c r="O9" s="200"/>
      <c r="P9" s="200"/>
      <c r="Q9" s="200"/>
      <c r="R9" s="201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15" s="176" customFormat="1" ht="20.25" customHeight="1" thickBot="1">
      <c r="A10" s="214" t="s">
        <v>89</v>
      </c>
      <c r="B10" s="254">
        <v>48</v>
      </c>
      <c r="C10" s="255">
        <v>24</v>
      </c>
      <c r="D10" s="255">
        <v>14</v>
      </c>
      <c r="E10" s="255">
        <v>16</v>
      </c>
      <c r="F10" s="255">
        <v>23</v>
      </c>
      <c r="G10" s="255">
        <v>75</v>
      </c>
      <c r="H10" s="256">
        <v>52</v>
      </c>
      <c r="I10" s="219">
        <f>SUM(A10:H10)</f>
        <v>252</v>
      </c>
      <c r="K10" s="220"/>
      <c r="L10" s="202"/>
      <c r="M10" s="173"/>
      <c r="N10" s="173"/>
      <c r="O10" s="173"/>
    </row>
    <row r="11" spans="1:15" s="176" customFormat="1" ht="12.7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2" s="176" customFormat="1" ht="33.75">
      <c r="A14" s="141" t="s">
        <v>1</v>
      </c>
      <c r="B14" s="142" t="s">
        <v>6</v>
      </c>
      <c r="C14" s="142" t="s">
        <v>7</v>
      </c>
      <c r="D14" s="142" t="s">
        <v>8</v>
      </c>
      <c r="E14" s="142" t="s">
        <v>9</v>
      </c>
      <c r="F14" s="142" t="s">
        <v>10</v>
      </c>
      <c r="G14" s="142" t="s">
        <v>69</v>
      </c>
      <c r="H14" s="142" t="s">
        <v>70</v>
      </c>
      <c r="I14" s="143" t="s">
        <v>0</v>
      </c>
      <c r="J14" s="143" t="s">
        <v>2</v>
      </c>
      <c r="K14" s="144" t="s">
        <v>95</v>
      </c>
      <c r="L14" s="145" t="s">
        <v>94</v>
      </c>
    </row>
    <row r="15" spans="1:12" s="176" customFormat="1" ht="12">
      <c r="A15" s="222" t="str">
        <f>A7</f>
        <v>2-4</v>
      </c>
      <c r="B15" s="223">
        <f>(B7*$B$10)/100</f>
        <v>48</v>
      </c>
      <c r="C15" s="223">
        <f>(C7*$C$10)/100</f>
        <v>20.045449091426995</v>
      </c>
      <c r="D15" s="223">
        <f>(D7*$D$10)/100</f>
        <v>0</v>
      </c>
      <c r="E15" s="223">
        <f>(E7*$E$10)/100</f>
        <v>0</v>
      </c>
      <c r="F15" s="223">
        <f>(F7*$F$10)/100</f>
        <v>0</v>
      </c>
      <c r="G15" s="223">
        <f>(G7*$G$10)/100</f>
        <v>0</v>
      </c>
      <c r="H15" s="223">
        <f>(H7*$H$10)/100</f>
        <v>0</v>
      </c>
      <c r="I15" s="224">
        <f>SUM(B15:H15)</f>
        <v>68.045449091427</v>
      </c>
      <c r="J15" s="305">
        <f>(I15/$I$18)*100</f>
        <v>27.006275679816905</v>
      </c>
      <c r="K15" s="306"/>
      <c r="L15" s="307"/>
    </row>
    <row r="16" spans="1:12" s="176" customFormat="1" ht="12">
      <c r="A16" s="222" t="str">
        <f>A8</f>
        <v>5-14</v>
      </c>
      <c r="B16" s="223">
        <f>(B8*$B$10)/100</f>
        <v>0</v>
      </c>
      <c r="C16" s="223">
        <f>(C8*$C$10)/100</f>
        <v>3.954550908573009</v>
      </c>
      <c r="D16" s="223">
        <f>(D8*$D$10)/100</f>
        <v>14</v>
      </c>
      <c r="E16" s="223">
        <f>(E8*$E$10)/100</f>
        <v>16</v>
      </c>
      <c r="F16" s="223">
        <f>(F8*$F$10)/100</f>
        <v>22.54</v>
      </c>
      <c r="G16" s="223">
        <f>(G8*$G$10)/100</f>
        <v>69</v>
      </c>
      <c r="H16" s="223">
        <f>(H8*$H$10)/100</f>
        <v>6.76</v>
      </c>
      <c r="I16" s="224">
        <f>SUM(B16:H16)</f>
        <v>132.254550908573</v>
      </c>
      <c r="J16" s="305">
        <f>(I16/$I$18)*100</f>
        <v>52.489959423271685</v>
      </c>
      <c r="K16" s="306"/>
      <c r="L16" s="307"/>
    </row>
    <row r="17" spans="1:12" ht="12.75" thickBot="1">
      <c r="A17" s="5" t="str">
        <f>A9</f>
        <v>15-17</v>
      </c>
      <c r="B17" s="6">
        <f>(B9*$B$10)/100</f>
        <v>0</v>
      </c>
      <c r="C17" s="6">
        <f>(C9*$C$10)/100</f>
        <v>0</v>
      </c>
      <c r="D17" s="6">
        <f>(D9*$D$10)/100</f>
        <v>0</v>
      </c>
      <c r="E17" s="6">
        <f>(E9*$E$10)/100</f>
        <v>0</v>
      </c>
      <c r="F17" s="6">
        <f>(F9*$F$10)/100</f>
        <v>0.4536020104016506</v>
      </c>
      <c r="G17" s="6">
        <f>(G9*$G$10)/100</f>
        <v>5.898114584458151</v>
      </c>
      <c r="H17" s="6">
        <f>(H9*$H$10)/100</f>
        <v>45.30990113490605</v>
      </c>
      <c r="I17" s="7">
        <f>SUM(B17:H17)</f>
        <v>51.66161772976585</v>
      </c>
      <c r="J17" s="130">
        <f>(I17/$I$18)*100</f>
        <v>20.50376489691141</v>
      </c>
      <c r="K17" s="133"/>
      <c r="L17" s="132"/>
    </row>
    <row r="18" spans="9:12" ht="13.5" thickBot="1">
      <c r="I18" s="102">
        <f>SUM(I15:I17)</f>
        <v>251.96161772976586</v>
      </c>
      <c r="J18" s="102">
        <f>SUM(J15:J17)</f>
        <v>100</v>
      </c>
      <c r="K18" s="135">
        <v>758</v>
      </c>
      <c r="L18" s="134">
        <f>I16/K18</f>
        <v>0.17447829935167944</v>
      </c>
    </row>
  </sheetData>
  <sheetProtection/>
  <mergeCells count="4">
    <mergeCell ref="L7:Q7"/>
    <mergeCell ref="A1:H1"/>
    <mergeCell ref="A4:I4"/>
    <mergeCell ref="I5:I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">
      <selection activeCell="A1" sqref="A1:IV18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7.25" customHeight="1">
      <c r="A1" s="372" t="s">
        <v>93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86</v>
      </c>
      <c r="B4" s="370"/>
      <c r="C4" s="370"/>
      <c r="D4" s="370"/>
      <c r="E4" s="370"/>
      <c r="F4" s="370"/>
      <c r="G4" s="370"/>
      <c r="H4" s="370"/>
      <c r="I4" s="371"/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38</v>
      </c>
      <c r="C5" s="234" t="s">
        <v>39</v>
      </c>
      <c r="D5" s="234" t="s">
        <v>45</v>
      </c>
      <c r="E5" s="234" t="s">
        <v>46</v>
      </c>
      <c r="F5" s="147" t="s">
        <v>47</v>
      </c>
      <c r="G5" s="147" t="s">
        <v>42</v>
      </c>
      <c r="H5" s="147" t="s">
        <v>43</v>
      </c>
      <c r="I5" s="377" t="s">
        <v>4</v>
      </c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378"/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85.80116610203491</v>
      </c>
      <c r="D7" s="282">
        <v>0</v>
      </c>
      <c r="E7" s="282">
        <v>0</v>
      </c>
      <c r="F7" s="282">
        <v>0</v>
      </c>
      <c r="G7" s="282">
        <v>0</v>
      </c>
      <c r="H7" s="284">
        <v>0</v>
      </c>
      <c r="I7" s="284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302" t="s">
        <v>61</v>
      </c>
      <c r="B8" s="297">
        <v>0</v>
      </c>
      <c r="C8" s="287">
        <v>14.198833897965091</v>
      </c>
      <c r="D8" s="286">
        <v>100</v>
      </c>
      <c r="E8" s="287">
        <v>100</v>
      </c>
      <c r="F8" s="287">
        <v>100</v>
      </c>
      <c r="G8" s="287">
        <v>79.93374451443427</v>
      </c>
      <c r="H8" s="300">
        <v>11.524212123794358</v>
      </c>
      <c r="I8" s="288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3.5" thickBot="1">
      <c r="A9" s="298" t="s">
        <v>60</v>
      </c>
      <c r="B9" s="299">
        <v>0</v>
      </c>
      <c r="C9" s="290">
        <v>0</v>
      </c>
      <c r="D9" s="290">
        <v>0</v>
      </c>
      <c r="E9" s="291">
        <v>0</v>
      </c>
      <c r="F9" s="291">
        <v>0</v>
      </c>
      <c r="G9" s="291">
        <v>20.066255485565733</v>
      </c>
      <c r="H9" s="301">
        <v>88.47578787620563</v>
      </c>
      <c r="I9" s="292"/>
      <c r="K9" s="173"/>
      <c r="L9" s="197"/>
      <c r="M9" s="200"/>
      <c r="N9" s="200"/>
      <c r="O9" s="200"/>
      <c r="P9" s="200"/>
      <c r="Q9" s="200"/>
      <c r="R9" s="201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15" s="176" customFormat="1" ht="20.25" customHeight="1" thickBot="1">
      <c r="A10" s="214" t="s">
        <v>89</v>
      </c>
      <c r="B10" s="254">
        <v>48</v>
      </c>
      <c r="C10" s="255">
        <v>24</v>
      </c>
      <c r="D10" s="255">
        <v>14</v>
      </c>
      <c r="E10" s="255">
        <v>16</v>
      </c>
      <c r="F10" s="255">
        <v>23</v>
      </c>
      <c r="G10" s="255">
        <v>75</v>
      </c>
      <c r="H10" s="256">
        <v>52</v>
      </c>
      <c r="I10" s="219">
        <f>SUM(A10:H10)</f>
        <v>252</v>
      </c>
      <c r="K10" s="220"/>
      <c r="L10" s="202"/>
      <c r="M10" s="173"/>
      <c r="N10" s="173"/>
      <c r="O10" s="173"/>
    </row>
    <row r="11" spans="1:15" s="176" customFormat="1" ht="12.75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2" s="176" customFormat="1" ht="33.75">
      <c r="A14" s="141" t="s">
        <v>1</v>
      </c>
      <c r="B14" s="142" t="s">
        <v>6</v>
      </c>
      <c r="C14" s="142" t="s">
        <v>7</v>
      </c>
      <c r="D14" s="142" t="s">
        <v>8</v>
      </c>
      <c r="E14" s="142" t="s">
        <v>9</v>
      </c>
      <c r="F14" s="142" t="s">
        <v>10</v>
      </c>
      <c r="G14" s="142" t="s">
        <v>69</v>
      </c>
      <c r="H14" s="142" t="s">
        <v>70</v>
      </c>
      <c r="I14" s="143" t="s">
        <v>0</v>
      </c>
      <c r="J14" s="143" t="s">
        <v>2</v>
      </c>
      <c r="K14" s="303" t="s">
        <v>95</v>
      </c>
      <c r="L14" s="304" t="s">
        <v>94</v>
      </c>
    </row>
    <row r="15" spans="1:12" s="176" customFormat="1" ht="12">
      <c r="A15" s="222" t="str">
        <f>A7</f>
        <v>2-4</v>
      </c>
      <c r="B15" s="223">
        <f>(B7*$B$10)/100</f>
        <v>48</v>
      </c>
      <c r="C15" s="223">
        <f>(C7*$C$10)/100</f>
        <v>20.59227986448838</v>
      </c>
      <c r="D15" s="223">
        <f>(D7*$D$10)/100</f>
        <v>0</v>
      </c>
      <c r="E15" s="223">
        <f>(E7*$E$10)/100</f>
        <v>0</v>
      </c>
      <c r="F15" s="223">
        <f>(F7*$F$10)/100</f>
        <v>0</v>
      </c>
      <c r="G15" s="223">
        <f>(G7*$G$10)/100</f>
        <v>0</v>
      </c>
      <c r="H15" s="223">
        <f>(H7*$H$10)/100</f>
        <v>0</v>
      </c>
      <c r="I15" s="224">
        <f>SUM(B15:H15)</f>
        <v>68.59227986448838</v>
      </c>
      <c r="J15" s="305">
        <f>(I15/$I$18)*100</f>
        <v>27.219158676384275</v>
      </c>
      <c r="K15" s="306"/>
      <c r="L15" s="307"/>
    </row>
    <row r="16" spans="1:12" s="176" customFormat="1" ht="12">
      <c r="A16" s="222" t="str">
        <f>A8</f>
        <v>5-14</v>
      </c>
      <c r="B16" s="223">
        <f>(B8*$B$10)/100</f>
        <v>0</v>
      </c>
      <c r="C16" s="223">
        <f>(C8*$C$10)/100</f>
        <v>3.4077201355116222</v>
      </c>
      <c r="D16" s="223">
        <f>(D8*$D$10)/100</f>
        <v>14</v>
      </c>
      <c r="E16" s="223">
        <f>(E8*$E$10)/100</f>
        <v>16</v>
      </c>
      <c r="F16" s="223">
        <f>(F8*$F$10)/100</f>
        <v>23</v>
      </c>
      <c r="G16" s="223">
        <f>(G8*$G$10)/100</f>
        <v>59.9503083858257</v>
      </c>
      <c r="H16" s="223">
        <f>(H8*$H$10)/100</f>
        <v>5.992590304373066</v>
      </c>
      <c r="I16" s="224">
        <f>SUM(B16:H16)</f>
        <v>122.3506188257104</v>
      </c>
      <c r="J16" s="305">
        <f>(I16/$I$18)*100</f>
        <v>48.5518328673454</v>
      </c>
      <c r="K16" s="306"/>
      <c r="L16" s="307"/>
    </row>
    <row r="17" spans="1:12" s="176" customFormat="1" ht="12.75" thickBot="1">
      <c r="A17" s="222" t="str">
        <f>A9</f>
        <v>15-17</v>
      </c>
      <c r="B17" s="223">
        <f>(B9*$B$10)/100</f>
        <v>0</v>
      </c>
      <c r="C17" s="223">
        <f>(C9*$C$10)/100</f>
        <v>0</v>
      </c>
      <c r="D17" s="223">
        <f>(D9*$D$10)/100</f>
        <v>0</v>
      </c>
      <c r="E17" s="223">
        <f>(E9*$E$10)/100</f>
        <v>0</v>
      </c>
      <c r="F17" s="223">
        <f>(F9*$F$10)/100</f>
        <v>0</v>
      </c>
      <c r="G17" s="223">
        <f>(G9*$G$10)/100</f>
        <v>15.0496916141743</v>
      </c>
      <c r="H17" s="223">
        <f>(H9*$H$10)/100</f>
        <v>46.00740969562693</v>
      </c>
      <c r="I17" s="224">
        <f>SUM(B17:H17)</f>
        <v>61.05710130980123</v>
      </c>
      <c r="J17" s="305">
        <f>(I17/$I$18)*100</f>
        <v>24.229008456270332</v>
      </c>
      <c r="K17" s="308"/>
      <c r="L17" s="307"/>
    </row>
    <row r="18" spans="9:12" s="176" customFormat="1" ht="13.5" thickBot="1">
      <c r="I18" s="230">
        <f>SUM(I15:I17)</f>
        <v>252</v>
      </c>
      <c r="J18" s="230">
        <f>SUM(J15:J17)</f>
        <v>100.00000000000001</v>
      </c>
      <c r="K18" s="309">
        <v>758</v>
      </c>
      <c r="L18" s="310">
        <f>I16/K18</f>
        <v>0.16141242589143853</v>
      </c>
    </row>
  </sheetData>
  <sheetProtection/>
  <mergeCells count="4">
    <mergeCell ref="L7:Q7"/>
    <mergeCell ref="A1:H1"/>
    <mergeCell ref="A4:I4"/>
    <mergeCell ref="I5:I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18"/>
  <sheetViews>
    <sheetView zoomScalePageLayoutView="0" workbookViewId="0" topLeftCell="A10">
      <selection activeCell="K14" sqref="K14:L14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ht="15">
      <c r="A1" s="366" t="s">
        <v>93</v>
      </c>
      <c r="B1" s="366"/>
      <c r="C1" s="366"/>
      <c r="D1" s="366"/>
      <c r="E1" s="366"/>
      <c r="F1" s="366"/>
      <c r="G1" s="366"/>
      <c r="H1" s="366"/>
    </row>
    <row r="3" spans="13:19" ht="13.5" thickBot="1">
      <c r="M3" s="15"/>
      <c r="N3" s="16"/>
      <c r="O3" s="16"/>
      <c r="P3" s="16"/>
      <c r="Q3" s="16"/>
      <c r="R3" s="16"/>
      <c r="S3" s="16"/>
    </row>
    <row r="4" spans="1:37" ht="17.25" customHeight="1" thickBot="1">
      <c r="A4" s="380" t="s">
        <v>87</v>
      </c>
      <c r="B4" s="381"/>
      <c r="C4" s="381"/>
      <c r="D4" s="381"/>
      <c r="E4" s="381"/>
      <c r="F4" s="381"/>
      <c r="G4" s="381"/>
      <c r="H4" s="381"/>
      <c r="I4" s="382"/>
      <c r="K4" s="91"/>
      <c r="L4" s="9"/>
      <c r="M4" s="9"/>
      <c r="N4" s="9"/>
      <c r="O4" s="9"/>
      <c r="P4" s="9"/>
      <c r="Q4" s="9"/>
      <c r="R4" s="9"/>
      <c r="S4" s="9"/>
      <c r="T4" s="95"/>
      <c r="U4" s="95"/>
      <c r="V4" s="95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29.25" customHeight="1" thickBot="1">
      <c r="A5" s="18" t="s">
        <v>78</v>
      </c>
      <c r="B5" s="75" t="s">
        <v>49</v>
      </c>
      <c r="C5" s="75" t="s">
        <v>50</v>
      </c>
      <c r="D5" s="75" t="s">
        <v>34</v>
      </c>
      <c r="E5" s="75" t="s">
        <v>35</v>
      </c>
      <c r="F5" s="76" t="s">
        <v>51</v>
      </c>
      <c r="G5" s="76" t="s">
        <v>52</v>
      </c>
      <c r="H5" s="76" t="s">
        <v>53</v>
      </c>
      <c r="I5" s="383" t="s">
        <v>4</v>
      </c>
      <c r="K5" s="91"/>
      <c r="L5" s="9"/>
      <c r="M5" s="9"/>
      <c r="N5" s="9"/>
      <c r="O5" s="9"/>
      <c r="P5" s="9"/>
      <c r="Q5" s="9"/>
      <c r="R5" s="9"/>
      <c r="S5" s="9"/>
      <c r="T5" s="95"/>
      <c r="U5" s="95"/>
      <c r="V5" s="95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3.5" thickBot="1">
      <c r="A6" s="123" t="s">
        <v>5</v>
      </c>
      <c r="B6" s="111" t="s">
        <v>72</v>
      </c>
      <c r="C6" s="112" t="s">
        <v>73</v>
      </c>
      <c r="D6" s="112" t="s">
        <v>74</v>
      </c>
      <c r="E6" s="112" t="s">
        <v>75</v>
      </c>
      <c r="F6" s="113" t="s">
        <v>76</v>
      </c>
      <c r="G6" s="113" t="s">
        <v>77</v>
      </c>
      <c r="H6" s="113" t="s">
        <v>81</v>
      </c>
      <c r="I6" s="384"/>
      <c r="K6" s="91"/>
      <c r="L6" s="9"/>
      <c r="M6" s="9"/>
      <c r="N6" s="9"/>
      <c r="O6" s="9"/>
      <c r="P6" s="9"/>
      <c r="Q6" s="9"/>
      <c r="R6" s="9"/>
      <c r="S6" s="9"/>
      <c r="T6" s="95"/>
      <c r="U6" s="95"/>
      <c r="V6" s="95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3.5" customHeight="1">
      <c r="A7" s="124" t="s">
        <v>49</v>
      </c>
      <c r="B7" s="115">
        <v>100</v>
      </c>
      <c r="C7" s="122">
        <v>84.00092622724402</v>
      </c>
      <c r="D7" s="116">
        <v>0</v>
      </c>
      <c r="E7" s="116">
        <v>0</v>
      </c>
      <c r="F7" s="116">
        <v>0</v>
      </c>
      <c r="G7" s="116">
        <v>0</v>
      </c>
      <c r="H7" s="117">
        <v>0</v>
      </c>
      <c r="I7" s="117"/>
      <c r="K7" s="91"/>
      <c r="L7" s="379"/>
      <c r="M7" s="379"/>
      <c r="N7" s="379"/>
      <c r="O7" s="379"/>
      <c r="P7" s="379"/>
      <c r="Q7" s="379"/>
      <c r="R7" s="96"/>
      <c r="S7" s="97"/>
      <c r="T7" s="95"/>
      <c r="U7" s="95"/>
      <c r="V7" s="95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129" t="s">
        <v>61</v>
      </c>
      <c r="B8" s="118">
        <v>0</v>
      </c>
      <c r="C8" s="89">
        <v>15.99907377275597</v>
      </c>
      <c r="D8" s="87">
        <v>100</v>
      </c>
      <c r="E8" s="89">
        <v>100</v>
      </c>
      <c r="F8" s="89">
        <v>100</v>
      </c>
      <c r="G8" s="89">
        <v>90</v>
      </c>
      <c r="H8" s="119">
        <v>15</v>
      </c>
      <c r="I8" s="119"/>
      <c r="K8" s="91"/>
      <c r="L8" s="98"/>
      <c r="M8" s="99"/>
      <c r="N8" s="99"/>
      <c r="O8" s="99"/>
      <c r="P8" s="99"/>
      <c r="Q8" s="99"/>
      <c r="R8" s="96"/>
      <c r="S8" s="97"/>
      <c r="T8" s="95"/>
      <c r="U8" s="95"/>
      <c r="V8" s="95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3.5" thickBot="1">
      <c r="A9" s="125" t="s">
        <v>60</v>
      </c>
      <c r="B9" s="120">
        <v>0</v>
      </c>
      <c r="C9" s="88">
        <v>0</v>
      </c>
      <c r="D9" s="88">
        <v>0</v>
      </c>
      <c r="E9" s="114">
        <v>0</v>
      </c>
      <c r="F9" s="114">
        <v>0</v>
      </c>
      <c r="G9" s="114">
        <v>10</v>
      </c>
      <c r="H9" s="126">
        <v>85</v>
      </c>
      <c r="I9" s="121"/>
      <c r="K9" s="91"/>
      <c r="L9" s="99"/>
      <c r="M9" s="100"/>
      <c r="N9" s="100"/>
      <c r="O9" s="100"/>
      <c r="P9" s="100"/>
      <c r="Q9" s="100"/>
      <c r="R9" s="17"/>
      <c r="S9" s="97"/>
      <c r="T9" s="95"/>
      <c r="U9" s="95"/>
      <c r="V9" s="95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15" ht="31.5" customHeight="1" thickBot="1">
      <c r="A10" s="94" t="s">
        <v>89</v>
      </c>
      <c r="B10" s="105">
        <v>48</v>
      </c>
      <c r="C10" s="106">
        <v>24</v>
      </c>
      <c r="D10" s="106">
        <v>14</v>
      </c>
      <c r="E10" s="106">
        <v>16</v>
      </c>
      <c r="F10" s="106">
        <v>23</v>
      </c>
      <c r="G10" s="106">
        <v>75</v>
      </c>
      <c r="H10" s="107">
        <v>52</v>
      </c>
      <c r="I10" s="101">
        <f>SUM(A10:H10)</f>
        <v>252</v>
      </c>
      <c r="K10" s="8"/>
      <c r="L10" s="1"/>
      <c r="M10" s="91"/>
      <c r="N10" s="91"/>
      <c r="O10" s="91"/>
    </row>
    <row r="11" spans="1:1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"/>
      <c r="M11" s="91"/>
      <c r="N11" s="91"/>
      <c r="O11" s="91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M12" s="91"/>
      <c r="N12" s="91"/>
      <c r="O12" s="91"/>
    </row>
    <row r="13" spans="1:15" ht="12.75">
      <c r="A13" s="2"/>
      <c r="B13" s="2"/>
      <c r="C13" s="2"/>
      <c r="D13" s="2"/>
      <c r="E13" s="2"/>
      <c r="F13" s="2"/>
      <c r="G13" s="2"/>
      <c r="H13" s="2"/>
      <c r="I13" s="2"/>
      <c r="M13" s="91"/>
      <c r="N13" s="91"/>
      <c r="O13" s="91"/>
    </row>
    <row r="14" spans="1:12" ht="33.75">
      <c r="A14" s="3" t="s">
        <v>1</v>
      </c>
      <c r="B14" s="19" t="s">
        <v>6</v>
      </c>
      <c r="C14" s="19" t="s">
        <v>7</v>
      </c>
      <c r="D14" s="19" t="s">
        <v>8</v>
      </c>
      <c r="E14" s="19" t="s">
        <v>9</v>
      </c>
      <c r="F14" s="19" t="s">
        <v>10</v>
      </c>
      <c r="G14" s="19" t="s">
        <v>69</v>
      </c>
      <c r="H14" s="19" t="s">
        <v>70</v>
      </c>
      <c r="I14" s="4" t="s">
        <v>0</v>
      </c>
      <c r="J14" s="4" t="s">
        <v>2</v>
      </c>
      <c r="K14" s="103" t="s">
        <v>95</v>
      </c>
      <c r="L14" s="104" t="s">
        <v>94</v>
      </c>
    </row>
    <row r="15" spans="1:12" ht="12">
      <c r="A15" s="5" t="str">
        <f>A7</f>
        <v>2-4</v>
      </c>
      <c r="B15" s="6">
        <f>(B7*$B$10)/100</f>
        <v>48</v>
      </c>
      <c r="C15" s="6">
        <f>(C7*$C$10)/100</f>
        <v>20.160222294538567</v>
      </c>
      <c r="D15" s="6">
        <f>(D7*$D$10)/100</f>
        <v>0</v>
      </c>
      <c r="E15" s="6">
        <f>(E7*$E$10)/100</f>
        <v>0</v>
      </c>
      <c r="F15" s="6">
        <f>(F7*$F$10)/100</f>
        <v>0</v>
      </c>
      <c r="G15" s="6">
        <f>(G7*$G$10)/100</f>
        <v>0</v>
      </c>
      <c r="H15" s="6">
        <f>(H7*$H$10)/100</f>
        <v>0</v>
      </c>
      <c r="I15" s="7">
        <f>SUM(B15:H15)</f>
        <v>68.16022229453857</v>
      </c>
      <c r="J15" s="130">
        <f>(I15/$I$18)*100</f>
        <v>27.04770725973753</v>
      </c>
      <c r="K15" s="131"/>
      <c r="L15" s="132"/>
    </row>
    <row r="16" spans="1:12" ht="12">
      <c r="A16" s="5" t="str">
        <f>A8</f>
        <v>5-14</v>
      </c>
      <c r="B16" s="6">
        <f>(B8*$B$10)/100</f>
        <v>0</v>
      </c>
      <c r="C16" s="6">
        <f>(C8*$C$10)/100</f>
        <v>3.839777705461433</v>
      </c>
      <c r="D16" s="6">
        <f>(D8*$D$10)/100</f>
        <v>14</v>
      </c>
      <c r="E16" s="6">
        <f>(E8*$E$10)/100</f>
        <v>16</v>
      </c>
      <c r="F16" s="6">
        <f>(F8*$F$10)/100</f>
        <v>23</v>
      </c>
      <c r="G16" s="6">
        <f>(G8*$G$10)/100</f>
        <v>67.5</v>
      </c>
      <c r="H16" s="6">
        <f>(H8*$H$10)/100</f>
        <v>7.8</v>
      </c>
      <c r="I16" s="7">
        <f>SUM(B16:H16)</f>
        <v>132.13977770546143</v>
      </c>
      <c r="J16" s="130">
        <f>(I16/$I$18)*100</f>
        <v>52.43641972438946</v>
      </c>
      <c r="K16" s="131"/>
      <c r="L16" s="132"/>
    </row>
    <row r="17" spans="1:12" ht="12.75" thickBot="1">
      <c r="A17" s="5" t="str">
        <f>A9</f>
        <v>15-17</v>
      </c>
      <c r="B17" s="6">
        <f>(B9*$B$10)/100</f>
        <v>0</v>
      </c>
      <c r="C17" s="6">
        <f>(C9*$C$10)/100</f>
        <v>0</v>
      </c>
      <c r="D17" s="6">
        <f>(D9*$D$10)/100</f>
        <v>0</v>
      </c>
      <c r="E17" s="6">
        <f>(E9*$E$10)/100</f>
        <v>0</v>
      </c>
      <c r="F17" s="6">
        <f>(F9*$F$10)/100</f>
        <v>0</v>
      </c>
      <c r="G17" s="6">
        <f>(G9*$G$10)/100</f>
        <v>7.5</v>
      </c>
      <c r="H17" s="6">
        <f>(H9*$H$10)/100</f>
        <v>44.2</v>
      </c>
      <c r="I17" s="7">
        <f>SUM(B17:H17)</f>
        <v>51.7</v>
      </c>
      <c r="J17" s="130">
        <f>(I17/$I$18)*100</f>
        <v>20.51587301587302</v>
      </c>
      <c r="K17" s="133"/>
      <c r="L17" s="132"/>
    </row>
    <row r="18" spans="9:12" ht="13.5" thickBot="1">
      <c r="I18" s="102">
        <f>SUM(I15:I17)</f>
        <v>252</v>
      </c>
      <c r="J18" s="102">
        <f>SUM(J15:J17)</f>
        <v>100</v>
      </c>
      <c r="K18" s="135">
        <v>758</v>
      </c>
      <c r="L18" s="134">
        <f>I16/K18</f>
        <v>0.17432688351643988</v>
      </c>
    </row>
  </sheetData>
  <sheetProtection/>
  <mergeCells count="4">
    <mergeCell ref="L7:Q7"/>
    <mergeCell ref="A1:H1"/>
    <mergeCell ref="A4:I4"/>
    <mergeCell ref="I5:I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9" sqref="G9"/>
    </sheetView>
  </sheetViews>
  <sheetFormatPr defaultColWidth="11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123"/>
  <sheetViews>
    <sheetView zoomScale="75" zoomScaleNormal="75" zoomScalePageLayoutView="0" workbookViewId="0" topLeftCell="A57">
      <selection activeCell="V10" sqref="V10"/>
    </sheetView>
  </sheetViews>
  <sheetFormatPr defaultColWidth="11.00390625" defaultRowHeight="12"/>
  <cols>
    <col min="1" max="1" width="8.375" style="0" customWidth="1"/>
    <col min="2" max="19" width="5.625" style="0" customWidth="1"/>
    <col min="20" max="21" width="3.00390625" style="11" customWidth="1"/>
    <col min="22" max="22" width="9.25390625" style="11" customWidth="1"/>
    <col min="23" max="23" width="6.875" style="11" customWidth="1"/>
    <col min="24" max="40" width="5.625" style="11" customWidth="1"/>
    <col min="41" max="41" width="5.625" style="10" customWidth="1"/>
    <col min="42" max="42" width="8.00390625" style="11" customWidth="1"/>
    <col min="43" max="43" width="10.625" style="11" customWidth="1"/>
    <col min="44" max="44" width="7.25390625" style="11" customWidth="1"/>
    <col min="45" max="51" width="5.625" style="11" customWidth="1"/>
    <col min="52" max="52" width="3.125" style="11" customWidth="1"/>
    <col min="53" max="53" width="10.875" style="12" customWidth="1"/>
    <col min="54" max="54" width="7.25390625" style="12" customWidth="1"/>
    <col min="55" max="55" width="8.375" style="11" customWidth="1"/>
    <col min="56" max="64" width="5.625" style="11" customWidth="1"/>
    <col min="65" max="95" width="6.875" style="11" customWidth="1"/>
    <col min="96" max="16384" width="11.375" style="11" customWidth="1"/>
  </cols>
  <sheetData>
    <row r="1" spans="1:54" ht="33" customHeight="1">
      <c r="A1" s="359" t="s">
        <v>113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V1" s="359" t="s">
        <v>114</v>
      </c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11"/>
      <c r="BA1" s="11"/>
      <c r="BB1" s="11"/>
    </row>
    <row r="2" spans="1:82" s="12" customFormat="1" ht="19.5" customHeight="1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V2" s="348" t="s">
        <v>54</v>
      </c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11"/>
      <c r="AP2" s="11"/>
      <c r="AQ2" s="348" t="s">
        <v>55</v>
      </c>
      <c r="AR2" s="348"/>
      <c r="AS2" s="348"/>
      <c r="AT2" s="348"/>
      <c r="AU2" s="348"/>
      <c r="AV2" s="348"/>
      <c r="AW2" s="348"/>
      <c r="AX2" s="11"/>
      <c r="AY2" s="11"/>
      <c r="AZ2" s="11"/>
      <c r="BA2" s="348" t="s">
        <v>56</v>
      </c>
      <c r="BB2" s="348"/>
      <c r="BC2" s="348"/>
      <c r="BD2" s="348"/>
      <c r="BE2" s="348"/>
      <c r="BF2" s="348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41:54" ht="12.75">
      <c r="AO3" s="11"/>
      <c r="BA3" s="11"/>
      <c r="BB3" s="11"/>
    </row>
    <row r="4" spans="41:54" ht="13.5" thickBot="1">
      <c r="AO4" s="11"/>
      <c r="BA4" s="11"/>
      <c r="BB4" s="11"/>
    </row>
    <row r="5" spans="1:58" ht="15" customHeight="1" thickBot="1">
      <c r="A5" s="360" t="s">
        <v>13</v>
      </c>
      <c r="B5" s="361"/>
      <c r="C5" s="362" t="s">
        <v>14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4"/>
      <c r="V5" s="345" t="s">
        <v>63</v>
      </c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7"/>
      <c r="AO5" s="11"/>
      <c r="AQ5" s="345" t="s">
        <v>63</v>
      </c>
      <c r="AR5" s="346"/>
      <c r="AS5" s="346"/>
      <c r="AT5" s="346"/>
      <c r="AU5" s="346"/>
      <c r="AV5" s="346"/>
      <c r="AW5" s="347"/>
      <c r="BA5" s="345" t="s">
        <v>63</v>
      </c>
      <c r="BB5" s="346"/>
      <c r="BC5" s="346"/>
      <c r="BD5" s="346"/>
      <c r="BE5" s="346"/>
      <c r="BF5" s="347"/>
    </row>
    <row r="6" spans="1:58" ht="36.75" thickBot="1">
      <c r="A6" s="21" t="s">
        <v>15</v>
      </c>
      <c r="B6" s="22" t="s">
        <v>16</v>
      </c>
      <c r="C6" s="23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4">
        <v>13</v>
      </c>
      <c r="O6" s="24">
        <v>14</v>
      </c>
      <c r="P6" s="24">
        <v>15</v>
      </c>
      <c r="Q6" s="24">
        <v>16</v>
      </c>
      <c r="R6" s="24">
        <v>17</v>
      </c>
      <c r="S6" s="22" t="s">
        <v>4</v>
      </c>
      <c r="V6" s="50" t="s">
        <v>57</v>
      </c>
      <c r="W6" s="51" t="s">
        <v>16</v>
      </c>
      <c r="X6" s="51">
        <v>2</v>
      </c>
      <c r="Y6" s="51">
        <v>3</v>
      </c>
      <c r="Z6" s="51">
        <v>4</v>
      </c>
      <c r="AA6" s="51">
        <v>5</v>
      </c>
      <c r="AB6" s="51">
        <v>6</v>
      </c>
      <c r="AC6" s="51">
        <v>7</v>
      </c>
      <c r="AD6" s="51">
        <v>8</v>
      </c>
      <c r="AE6" s="51">
        <v>9</v>
      </c>
      <c r="AF6" s="51">
        <v>10</v>
      </c>
      <c r="AG6" s="51">
        <v>11</v>
      </c>
      <c r="AH6" s="51">
        <v>12</v>
      </c>
      <c r="AI6" s="51">
        <v>13</v>
      </c>
      <c r="AJ6" s="51">
        <v>14</v>
      </c>
      <c r="AK6" s="51">
        <v>15</v>
      </c>
      <c r="AL6" s="51">
        <v>16</v>
      </c>
      <c r="AM6" s="51">
        <v>17</v>
      </c>
      <c r="AN6" s="52" t="s">
        <v>4</v>
      </c>
      <c r="AO6" s="11"/>
      <c r="AQ6" s="74" t="s">
        <v>57</v>
      </c>
      <c r="AR6" s="79" t="s">
        <v>16</v>
      </c>
      <c r="AS6" s="79" t="s">
        <v>49</v>
      </c>
      <c r="AT6" s="79" t="s">
        <v>58</v>
      </c>
      <c r="AU6" s="79" t="s">
        <v>59</v>
      </c>
      <c r="AV6" s="79" t="s">
        <v>60</v>
      </c>
      <c r="AW6" s="80" t="s">
        <v>4</v>
      </c>
      <c r="BA6" s="74" t="s">
        <v>57</v>
      </c>
      <c r="BB6" s="79" t="s">
        <v>16</v>
      </c>
      <c r="BC6" s="79" t="s">
        <v>49</v>
      </c>
      <c r="BD6" s="79" t="s">
        <v>61</v>
      </c>
      <c r="BE6" s="79" t="s">
        <v>60</v>
      </c>
      <c r="BF6" s="80" t="s">
        <v>4</v>
      </c>
    </row>
    <row r="7" spans="1:58" ht="15" customHeight="1">
      <c r="A7" s="25" t="s">
        <v>17</v>
      </c>
      <c r="B7" s="26" t="s">
        <v>18</v>
      </c>
      <c r="C7" s="56">
        <v>162.47837522109728</v>
      </c>
      <c r="D7" s="56">
        <v>18.281769952122243</v>
      </c>
      <c r="E7" s="56"/>
      <c r="F7" s="56"/>
      <c r="G7" s="56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28">
        <v>180.7601451732195</v>
      </c>
      <c r="V7" s="29" t="s">
        <v>17</v>
      </c>
      <c r="W7" s="31" t="s">
        <v>18</v>
      </c>
      <c r="X7" s="54">
        <v>89.88617212350482</v>
      </c>
      <c r="Y7" s="54">
        <v>10.113827876495186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30">
        <v>100</v>
      </c>
      <c r="AO7" s="11"/>
      <c r="AQ7" s="81" t="s">
        <v>17</v>
      </c>
      <c r="AR7" s="82" t="s">
        <v>18</v>
      </c>
      <c r="AS7" s="87">
        <v>100</v>
      </c>
      <c r="AT7" s="87">
        <v>0</v>
      </c>
      <c r="AU7" s="87">
        <v>0</v>
      </c>
      <c r="AV7" s="87">
        <v>0</v>
      </c>
      <c r="AW7" s="83">
        <v>100</v>
      </c>
      <c r="BA7" s="81" t="s">
        <v>17</v>
      </c>
      <c r="BB7" s="82" t="s">
        <v>18</v>
      </c>
      <c r="BC7" s="87">
        <v>100</v>
      </c>
      <c r="BD7" s="87">
        <v>0</v>
      </c>
      <c r="BE7" s="87">
        <v>0</v>
      </c>
      <c r="BF7" s="83">
        <v>100</v>
      </c>
    </row>
    <row r="8" spans="1:58" ht="15" customHeight="1">
      <c r="A8" s="29" t="s">
        <v>19</v>
      </c>
      <c r="B8" s="30" t="s">
        <v>20</v>
      </c>
      <c r="C8" s="57"/>
      <c r="D8" s="56">
        <v>91.40884976061122</v>
      </c>
      <c r="E8" s="56">
        <v>79.26952014737579</v>
      </c>
      <c r="F8" s="56">
        <v>29.945741429334586</v>
      </c>
      <c r="G8" s="56">
        <v>2.562183830732014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28">
        <v>203.18629516805362</v>
      </c>
      <c r="V8" s="29" t="s">
        <v>19</v>
      </c>
      <c r="W8" s="31" t="s">
        <v>20</v>
      </c>
      <c r="X8" s="54">
        <v>0</v>
      </c>
      <c r="Y8" s="54">
        <v>44.98770435526065</v>
      </c>
      <c r="Z8" s="54">
        <v>39.013221871983376</v>
      </c>
      <c r="AA8" s="54">
        <v>14.73807148487388</v>
      </c>
      <c r="AB8" s="54">
        <v>1.2610022878820908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30">
        <v>100</v>
      </c>
      <c r="AO8" s="11"/>
      <c r="AQ8" s="81" t="s">
        <v>19</v>
      </c>
      <c r="AR8" s="82" t="s">
        <v>20</v>
      </c>
      <c r="AS8" s="87">
        <v>84.00092622724402</v>
      </c>
      <c r="AT8" s="87">
        <v>15.99907377275597</v>
      </c>
      <c r="AU8" s="87">
        <v>0</v>
      </c>
      <c r="AV8" s="87">
        <v>0</v>
      </c>
      <c r="AW8" s="83">
        <v>100</v>
      </c>
      <c r="BA8" s="81" t="s">
        <v>19</v>
      </c>
      <c r="BB8" s="82" t="s">
        <v>20</v>
      </c>
      <c r="BC8" s="89">
        <v>84.00092622724402</v>
      </c>
      <c r="BD8" s="87">
        <v>15.99907377275597</v>
      </c>
      <c r="BE8" s="87">
        <v>0</v>
      </c>
      <c r="BF8" s="83">
        <v>100</v>
      </c>
    </row>
    <row r="9" spans="1:58" ht="15" customHeight="1">
      <c r="A9" s="29" t="s">
        <v>21</v>
      </c>
      <c r="B9" s="30" t="s">
        <v>22</v>
      </c>
      <c r="C9" s="57"/>
      <c r="D9" s="56"/>
      <c r="E9" s="56"/>
      <c r="F9" s="56">
        <v>14.09211361380451</v>
      </c>
      <c r="G9" s="56">
        <v>11.529827238294063</v>
      </c>
      <c r="H9" s="56">
        <v>2.3970040659015437</v>
      </c>
      <c r="I9" s="56">
        <v>0.5441409615138196</v>
      </c>
      <c r="J9" s="56"/>
      <c r="K9" s="56"/>
      <c r="L9" s="56"/>
      <c r="M9" s="56"/>
      <c r="N9" s="56"/>
      <c r="O9" s="56"/>
      <c r="P9" s="56"/>
      <c r="Q9" s="56"/>
      <c r="R9" s="56"/>
      <c r="S9" s="28">
        <v>28.563085879513938</v>
      </c>
      <c r="V9" s="29" t="s">
        <v>21</v>
      </c>
      <c r="W9" s="31" t="s">
        <v>22</v>
      </c>
      <c r="X9" s="54">
        <v>0</v>
      </c>
      <c r="Y9" s="54">
        <v>0</v>
      </c>
      <c r="Z9" s="54">
        <v>0</v>
      </c>
      <c r="AA9" s="54">
        <v>49.33680370968488</v>
      </c>
      <c r="AB9" s="54">
        <v>40.3661820257436</v>
      </c>
      <c r="AC9" s="54">
        <v>8.391964635798427</v>
      </c>
      <c r="AD9" s="54">
        <v>1.9050496287730916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30">
        <v>100</v>
      </c>
      <c r="AO9" s="11"/>
      <c r="AQ9" s="81" t="s">
        <v>21</v>
      </c>
      <c r="AR9" s="82" t="s">
        <v>22</v>
      </c>
      <c r="AS9" s="87">
        <v>0</v>
      </c>
      <c r="AT9" s="87">
        <v>100</v>
      </c>
      <c r="AU9" s="87">
        <v>0</v>
      </c>
      <c r="AV9" s="87">
        <v>0</v>
      </c>
      <c r="AW9" s="83">
        <v>100</v>
      </c>
      <c r="BA9" s="81" t="s">
        <v>21</v>
      </c>
      <c r="BB9" s="82" t="s">
        <v>22</v>
      </c>
      <c r="BC9" s="87">
        <v>0</v>
      </c>
      <c r="BD9" s="87">
        <v>100</v>
      </c>
      <c r="BE9" s="87">
        <v>0</v>
      </c>
      <c r="BF9" s="83">
        <v>100</v>
      </c>
    </row>
    <row r="10" spans="1:58" ht="15" customHeight="1">
      <c r="A10" s="29" t="s">
        <v>23</v>
      </c>
      <c r="B10" s="30" t="s">
        <v>24</v>
      </c>
      <c r="C10" s="57"/>
      <c r="D10" s="57"/>
      <c r="E10" s="57"/>
      <c r="F10" s="57"/>
      <c r="G10" s="56">
        <v>17.935286815124094</v>
      </c>
      <c r="H10" s="56">
        <v>23.37078964254005</v>
      </c>
      <c r="I10" s="56">
        <v>15.78008788390077</v>
      </c>
      <c r="J10" s="56">
        <v>4.8979124169624475</v>
      </c>
      <c r="K10" s="56">
        <v>1.6931823711323593</v>
      </c>
      <c r="L10" s="56"/>
      <c r="M10" s="56"/>
      <c r="N10" s="56"/>
      <c r="O10" s="56"/>
      <c r="P10" s="56"/>
      <c r="Q10" s="56"/>
      <c r="R10" s="56"/>
      <c r="S10" s="28">
        <v>63.677259129659724</v>
      </c>
      <c r="V10" s="29" t="s">
        <v>23</v>
      </c>
      <c r="W10" s="31" t="s">
        <v>24</v>
      </c>
      <c r="X10" s="54">
        <v>0</v>
      </c>
      <c r="Y10" s="54">
        <v>0</v>
      </c>
      <c r="Z10" s="54">
        <v>0</v>
      </c>
      <c r="AA10" s="54">
        <v>0</v>
      </c>
      <c r="AB10" s="54">
        <v>28.16592149263874</v>
      </c>
      <c r="AC10" s="54">
        <v>36.70194031899585</v>
      </c>
      <c r="AD10" s="54">
        <v>24.781355384297136</v>
      </c>
      <c r="AE10" s="54">
        <v>7.691776442496232</v>
      </c>
      <c r="AF10" s="54">
        <v>2.6590063615720316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30">
        <v>100</v>
      </c>
      <c r="AO10" s="11"/>
      <c r="AQ10" s="81" t="s">
        <v>23</v>
      </c>
      <c r="AR10" s="82" t="s">
        <v>24</v>
      </c>
      <c r="AS10" s="87">
        <v>0</v>
      </c>
      <c r="AT10" s="89">
        <v>97.34099363842796</v>
      </c>
      <c r="AU10" s="89">
        <v>2.6590063615720316</v>
      </c>
      <c r="AV10" s="89">
        <v>0</v>
      </c>
      <c r="AW10" s="83">
        <v>100</v>
      </c>
      <c r="BA10" s="81" t="s">
        <v>23</v>
      </c>
      <c r="BB10" s="82" t="s">
        <v>24</v>
      </c>
      <c r="BC10" s="87">
        <v>0</v>
      </c>
      <c r="BD10" s="87">
        <v>100</v>
      </c>
      <c r="BE10" s="87">
        <v>0</v>
      </c>
      <c r="BF10" s="83">
        <v>100</v>
      </c>
    </row>
    <row r="11" spans="1:58" ht="15" customHeight="1">
      <c r="A11" s="29" t="s">
        <v>25</v>
      </c>
      <c r="B11" s="30" t="s">
        <v>26</v>
      </c>
      <c r="C11" s="57"/>
      <c r="D11" s="57"/>
      <c r="E11" s="57"/>
      <c r="F11" s="57"/>
      <c r="G11" s="57"/>
      <c r="H11" s="56"/>
      <c r="I11" s="56">
        <v>4.897268653624376</v>
      </c>
      <c r="J11" s="56">
        <v>15.10189661896755</v>
      </c>
      <c r="K11" s="56">
        <v>13.545458969058874</v>
      </c>
      <c r="L11" s="56">
        <v>9.945346760285585</v>
      </c>
      <c r="M11" s="56">
        <v>8.198985593266066</v>
      </c>
      <c r="N11" s="56">
        <v>2.743754384071656</v>
      </c>
      <c r="O11" s="56"/>
      <c r="P11" s="56"/>
      <c r="Q11" s="56"/>
      <c r="R11" s="56"/>
      <c r="S11" s="28">
        <v>54.432710979274106</v>
      </c>
      <c r="V11" s="29" t="s">
        <v>25</v>
      </c>
      <c r="W11" s="31" t="s">
        <v>26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8.99692219167454</v>
      </c>
      <c r="AE11" s="54">
        <v>27.744156679460215</v>
      </c>
      <c r="AF11" s="54">
        <v>24.884777416683264</v>
      </c>
      <c r="AG11" s="54">
        <v>18.27090104711557</v>
      </c>
      <c r="AH11" s="54">
        <v>15.062607475839162</v>
      </c>
      <c r="AI11" s="54">
        <v>5.040635189227251</v>
      </c>
      <c r="AJ11" s="54">
        <v>0</v>
      </c>
      <c r="AK11" s="54">
        <v>0</v>
      </c>
      <c r="AL11" s="54">
        <v>0</v>
      </c>
      <c r="AM11" s="54">
        <v>0</v>
      </c>
      <c r="AN11" s="30">
        <v>100</v>
      </c>
      <c r="AO11" s="11"/>
      <c r="AQ11" s="81" t="s">
        <v>25</v>
      </c>
      <c r="AR11" s="82" t="s">
        <v>26</v>
      </c>
      <c r="AS11" s="87">
        <v>0</v>
      </c>
      <c r="AT11" s="89">
        <v>36.741078871134754</v>
      </c>
      <c r="AU11" s="89">
        <v>63.258921128865246</v>
      </c>
      <c r="AV11" s="89">
        <v>0</v>
      </c>
      <c r="AW11" s="83">
        <v>100</v>
      </c>
      <c r="BA11" s="81" t="s">
        <v>25</v>
      </c>
      <c r="BB11" s="82" t="s">
        <v>26</v>
      </c>
      <c r="BC11" s="87">
        <v>0</v>
      </c>
      <c r="BD11" s="87">
        <v>100</v>
      </c>
      <c r="BE11" s="87">
        <v>0</v>
      </c>
      <c r="BF11" s="83">
        <v>100</v>
      </c>
    </row>
    <row r="12" spans="1:58" ht="15" customHeight="1">
      <c r="A12" s="29" t="s">
        <v>27</v>
      </c>
      <c r="B12" s="30" t="s">
        <v>28</v>
      </c>
      <c r="C12" s="57"/>
      <c r="D12" s="57"/>
      <c r="E12" s="57"/>
      <c r="F12" s="57"/>
      <c r="G12" s="57"/>
      <c r="H12" s="56"/>
      <c r="I12" s="56"/>
      <c r="J12" s="56"/>
      <c r="K12" s="56"/>
      <c r="L12" s="56">
        <v>4.801201884275799</v>
      </c>
      <c r="M12" s="56">
        <v>9.62489613122538</v>
      </c>
      <c r="N12" s="56">
        <v>12.804187125667728</v>
      </c>
      <c r="O12" s="56">
        <v>11.077863622275288</v>
      </c>
      <c r="P12" s="56">
        <v>6.315221496789511</v>
      </c>
      <c r="Q12" s="56">
        <v>2.9259713498638655</v>
      </c>
      <c r="R12" s="56">
        <v>4.059785247936114</v>
      </c>
      <c r="S12" s="28">
        <v>51.60912685803368</v>
      </c>
      <c r="V12" s="29" t="s">
        <v>27</v>
      </c>
      <c r="W12" s="31" t="s">
        <v>28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9.303009325236095</v>
      </c>
      <c r="AH12" s="54">
        <v>18.64960079193266</v>
      </c>
      <c r="AI12" s="54">
        <v>24.809927827086607</v>
      </c>
      <c r="AJ12" s="54">
        <v>21.464931295482405</v>
      </c>
      <c r="AK12" s="54">
        <v>12.23663696958372</v>
      </c>
      <c r="AL12" s="54">
        <v>5.669484310231838</v>
      </c>
      <c r="AM12" s="54">
        <v>7.866409480446677</v>
      </c>
      <c r="AN12" s="30">
        <v>100</v>
      </c>
      <c r="AO12" s="11"/>
      <c r="AQ12" s="81" t="s">
        <v>27</v>
      </c>
      <c r="AR12" s="82" t="s">
        <v>28</v>
      </c>
      <c r="AS12" s="87">
        <v>0</v>
      </c>
      <c r="AT12" s="89">
        <v>0</v>
      </c>
      <c r="AU12" s="89">
        <v>74.22746923973776</v>
      </c>
      <c r="AV12" s="89">
        <v>25.772530760262235</v>
      </c>
      <c r="AW12" s="83">
        <v>100</v>
      </c>
      <c r="BA12" s="81" t="s">
        <v>27</v>
      </c>
      <c r="BB12" s="82" t="s">
        <v>28</v>
      </c>
      <c r="BC12" s="87">
        <v>0</v>
      </c>
      <c r="BD12" s="89">
        <v>74.22746923973776</v>
      </c>
      <c r="BE12" s="89">
        <v>25.772530760262235</v>
      </c>
      <c r="BF12" s="83">
        <v>100</v>
      </c>
    </row>
    <row r="13" spans="1:58" ht="15" customHeight="1">
      <c r="A13" s="29" t="s">
        <v>29</v>
      </c>
      <c r="B13" s="30" t="s">
        <v>30</v>
      </c>
      <c r="C13" s="57"/>
      <c r="D13" s="57"/>
      <c r="E13" s="57"/>
      <c r="F13" s="57"/>
      <c r="G13" s="57"/>
      <c r="H13" s="56"/>
      <c r="I13" s="56"/>
      <c r="J13" s="56"/>
      <c r="K13" s="56"/>
      <c r="L13" s="56"/>
      <c r="M13" s="56"/>
      <c r="N13" s="56">
        <v>4.5729239734527605</v>
      </c>
      <c r="O13" s="56">
        <v>10.57432436671732</v>
      </c>
      <c r="P13" s="56">
        <v>15.336966492203098</v>
      </c>
      <c r="Q13" s="56">
        <v>21.213292286513028</v>
      </c>
      <c r="R13" s="56">
        <v>17.592402741056492</v>
      </c>
      <c r="S13" s="28">
        <v>69.2899098599427</v>
      </c>
      <c r="V13" s="29" t="s">
        <v>29</v>
      </c>
      <c r="W13" s="31" t="s">
        <v>30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6.599696814003825</v>
      </c>
      <c r="AJ13" s="54">
        <v>15.260987332919681</v>
      </c>
      <c r="AK13" s="54">
        <v>22.13448758008787</v>
      </c>
      <c r="AL13" s="54">
        <v>30.61526898994666</v>
      </c>
      <c r="AM13" s="54">
        <v>25.38955928304197</v>
      </c>
      <c r="AN13" s="30">
        <v>100</v>
      </c>
      <c r="AO13" s="11"/>
      <c r="AQ13" s="81" t="s">
        <v>29</v>
      </c>
      <c r="AR13" s="82" t="s">
        <v>30</v>
      </c>
      <c r="AS13" s="87">
        <v>0</v>
      </c>
      <c r="AT13" s="87">
        <v>0</v>
      </c>
      <c r="AU13" s="89">
        <v>21.860684146923507</v>
      </c>
      <c r="AV13" s="89">
        <v>78.13931585307651</v>
      </c>
      <c r="AW13" s="83">
        <v>100</v>
      </c>
      <c r="BA13" s="81" t="s">
        <v>29</v>
      </c>
      <c r="BB13" s="82" t="s">
        <v>30</v>
      </c>
      <c r="BC13" s="87">
        <v>0</v>
      </c>
      <c r="BD13" s="89">
        <v>21.860684146923507</v>
      </c>
      <c r="BE13" s="89">
        <v>78.13931585307651</v>
      </c>
      <c r="BF13" s="83">
        <v>100</v>
      </c>
    </row>
    <row r="14" spans="1:58" ht="15" customHeight="1" thickBot="1">
      <c r="A14" s="32">
        <v>32</v>
      </c>
      <c r="B14" s="33" t="s">
        <v>31</v>
      </c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6">
        <v>2.9259713498638655</v>
      </c>
      <c r="R14" s="56">
        <v>5.413046997248151</v>
      </c>
      <c r="S14" s="28">
        <v>8.339018347112017</v>
      </c>
      <c r="V14" s="32">
        <v>32</v>
      </c>
      <c r="W14" s="53" t="s">
        <v>31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35.08771929824561</v>
      </c>
      <c r="AM14" s="55">
        <v>64.91228070175438</v>
      </c>
      <c r="AN14" s="33">
        <v>100</v>
      </c>
      <c r="AO14" s="11"/>
      <c r="AQ14" s="84">
        <v>32</v>
      </c>
      <c r="AR14" s="85" t="s">
        <v>31</v>
      </c>
      <c r="AS14" s="88">
        <v>0</v>
      </c>
      <c r="AT14" s="88">
        <v>0</v>
      </c>
      <c r="AU14" s="88">
        <v>0</v>
      </c>
      <c r="AV14" s="88">
        <v>100</v>
      </c>
      <c r="AW14" s="86">
        <v>100</v>
      </c>
      <c r="BA14" s="84">
        <v>32</v>
      </c>
      <c r="BB14" s="85" t="s">
        <v>31</v>
      </c>
      <c r="BC14" s="88">
        <v>0</v>
      </c>
      <c r="BD14" s="88">
        <v>0</v>
      </c>
      <c r="BE14" s="88">
        <v>100</v>
      </c>
      <c r="BF14" s="86">
        <v>100</v>
      </c>
    </row>
    <row r="15" spans="1:54" ht="15" customHeight="1" thickBot="1">
      <c r="A15" s="356" t="s">
        <v>0</v>
      </c>
      <c r="B15" s="357"/>
      <c r="C15" s="28">
        <v>162.47837522109728</v>
      </c>
      <c r="D15" s="28">
        <v>109.69061971273347</v>
      </c>
      <c r="E15" s="28">
        <v>79.26952014737579</v>
      </c>
      <c r="F15" s="28">
        <v>44.037855043139096</v>
      </c>
      <c r="G15" s="28">
        <v>32.02729788415017</v>
      </c>
      <c r="H15" s="28">
        <v>25.767793708441594</v>
      </c>
      <c r="I15" s="28">
        <v>21.221497499038964</v>
      </c>
      <c r="J15" s="28">
        <v>19.999809035929996</v>
      </c>
      <c r="K15" s="28">
        <v>15.238641340191233</v>
      </c>
      <c r="L15" s="28">
        <v>14.746548644561383</v>
      </c>
      <c r="M15" s="28">
        <v>17.823881724491446</v>
      </c>
      <c r="N15" s="28">
        <v>20.120865483192144</v>
      </c>
      <c r="O15" s="28">
        <v>21.65218798899261</v>
      </c>
      <c r="P15" s="28">
        <v>21.65218798899261</v>
      </c>
      <c r="Q15" s="28">
        <v>27.065234986240757</v>
      </c>
      <c r="R15" s="28">
        <v>27.06523498624076</v>
      </c>
      <c r="S15" s="28">
        <v>659.8575513948093</v>
      </c>
      <c r="AO15" s="11"/>
      <c r="BA15" s="11"/>
      <c r="BB15" s="11"/>
    </row>
    <row r="16" spans="1:54" ht="12.75">
      <c r="A16" s="35"/>
      <c r="B16" s="3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AO16" s="11"/>
      <c r="BA16" s="11"/>
      <c r="BB16" s="11"/>
    </row>
    <row r="17" spans="1:54" ht="12.75">
      <c r="A17" s="35"/>
      <c r="B17" s="3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AO17" s="11"/>
      <c r="BA17" s="11"/>
      <c r="BB17" s="11"/>
    </row>
    <row r="18" spans="1:54" ht="12.75">
      <c r="A18" s="20"/>
      <c r="B18" s="2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AO18" s="11"/>
      <c r="BA18" s="11"/>
      <c r="BB18" s="11"/>
    </row>
    <row r="19" spans="1:54" ht="13.5" thickBot="1">
      <c r="A19" s="20"/>
      <c r="B19" s="2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AO19" s="11"/>
      <c r="BA19" s="11"/>
      <c r="BB19" s="11"/>
    </row>
    <row r="20" spans="1:58" ht="15" customHeight="1" thickBot="1">
      <c r="A20" s="351" t="s">
        <v>32</v>
      </c>
      <c r="B20" s="352"/>
      <c r="C20" s="353" t="s">
        <v>14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5"/>
      <c r="V20" s="342" t="s">
        <v>64</v>
      </c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4"/>
      <c r="AO20" s="11"/>
      <c r="AQ20" s="345" t="str">
        <f>V20</f>
        <v>Matrice Dents 41-48</v>
      </c>
      <c r="AR20" s="346"/>
      <c r="AS20" s="346"/>
      <c r="AT20" s="346"/>
      <c r="AU20" s="346"/>
      <c r="AV20" s="346"/>
      <c r="AW20" s="347"/>
      <c r="BA20" s="345" t="str">
        <f>AQ20</f>
        <v>Matrice Dents 41-48</v>
      </c>
      <c r="BB20" s="346"/>
      <c r="BC20" s="346"/>
      <c r="BD20" s="346"/>
      <c r="BE20" s="346"/>
      <c r="BF20" s="347"/>
    </row>
    <row r="21" spans="1:58" ht="36.75" thickBot="1">
      <c r="A21" s="21" t="s">
        <v>15</v>
      </c>
      <c r="B21" s="22" t="s">
        <v>16</v>
      </c>
      <c r="C21" s="61">
        <v>2</v>
      </c>
      <c r="D21" s="62">
        <v>3</v>
      </c>
      <c r="E21" s="62">
        <v>4</v>
      </c>
      <c r="F21" s="62">
        <v>5</v>
      </c>
      <c r="G21" s="62">
        <v>6</v>
      </c>
      <c r="H21" s="62">
        <v>7</v>
      </c>
      <c r="I21" s="62">
        <v>8</v>
      </c>
      <c r="J21" s="62">
        <v>9</v>
      </c>
      <c r="K21" s="62">
        <v>10</v>
      </c>
      <c r="L21" s="62">
        <v>11</v>
      </c>
      <c r="M21" s="62">
        <v>12</v>
      </c>
      <c r="N21" s="62">
        <v>13</v>
      </c>
      <c r="O21" s="62">
        <v>14</v>
      </c>
      <c r="P21" s="62">
        <v>15</v>
      </c>
      <c r="Q21" s="62">
        <v>16</v>
      </c>
      <c r="R21" s="62">
        <v>17</v>
      </c>
      <c r="S21" s="63" t="s">
        <v>4</v>
      </c>
      <c r="V21" s="50" t="s">
        <v>57</v>
      </c>
      <c r="W21" s="51" t="s">
        <v>16</v>
      </c>
      <c r="X21" s="51">
        <v>2</v>
      </c>
      <c r="Y21" s="51">
        <v>3</v>
      </c>
      <c r="Z21" s="51">
        <v>4</v>
      </c>
      <c r="AA21" s="51">
        <v>5</v>
      </c>
      <c r="AB21" s="51">
        <v>6</v>
      </c>
      <c r="AC21" s="51">
        <v>7</v>
      </c>
      <c r="AD21" s="51">
        <v>8</v>
      </c>
      <c r="AE21" s="51">
        <v>9</v>
      </c>
      <c r="AF21" s="51">
        <v>10</v>
      </c>
      <c r="AG21" s="51">
        <v>11</v>
      </c>
      <c r="AH21" s="51">
        <v>12</v>
      </c>
      <c r="AI21" s="51">
        <v>13</v>
      </c>
      <c r="AJ21" s="51">
        <v>14</v>
      </c>
      <c r="AK21" s="51">
        <v>15</v>
      </c>
      <c r="AL21" s="51">
        <v>16</v>
      </c>
      <c r="AM21" s="51">
        <v>17</v>
      </c>
      <c r="AN21" s="52" t="s">
        <v>4</v>
      </c>
      <c r="AO21" s="11"/>
      <c r="AQ21" s="74" t="s">
        <v>57</v>
      </c>
      <c r="AR21" s="79" t="s">
        <v>16</v>
      </c>
      <c r="AS21" s="79" t="s">
        <v>49</v>
      </c>
      <c r="AT21" s="79" t="s">
        <v>58</v>
      </c>
      <c r="AU21" s="79" t="s">
        <v>59</v>
      </c>
      <c r="AV21" s="79" t="s">
        <v>60</v>
      </c>
      <c r="AW21" s="80" t="s">
        <v>4</v>
      </c>
      <c r="BA21" s="74" t="s">
        <v>57</v>
      </c>
      <c r="BB21" s="79" t="s">
        <v>16</v>
      </c>
      <c r="BC21" s="79" t="s">
        <v>49</v>
      </c>
      <c r="BD21" s="79" t="s">
        <v>61</v>
      </c>
      <c r="BE21" s="79" t="s">
        <v>60</v>
      </c>
      <c r="BF21" s="80" t="s">
        <v>4</v>
      </c>
    </row>
    <row r="22" spans="1:58" ht="15" customHeight="1">
      <c r="A22" s="36" t="s">
        <v>17</v>
      </c>
      <c r="B22" s="37" t="s">
        <v>18</v>
      </c>
      <c r="C22" s="64">
        <v>163.95545135947089</v>
      </c>
      <c r="D22" s="65">
        <v>10.798810455089503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38">
        <f aca="true" t="shared" si="0" ref="S22:S30">SUM(C22:R22)</f>
        <v>174.75426181456038</v>
      </c>
      <c r="V22" s="29" t="s">
        <v>17</v>
      </c>
      <c r="W22" s="31" t="s">
        <v>18</v>
      </c>
      <c r="X22" s="108">
        <v>93.8205739059179</v>
      </c>
      <c r="Y22" s="108">
        <v>6.179426094082105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30">
        <v>100</v>
      </c>
      <c r="AO22" s="11"/>
      <c r="AQ22" s="81" t="s">
        <v>17</v>
      </c>
      <c r="AR22" s="82" t="s">
        <v>18</v>
      </c>
      <c r="AS22" s="87">
        <v>100</v>
      </c>
      <c r="AT22" s="87">
        <v>0</v>
      </c>
      <c r="AU22" s="87">
        <v>0</v>
      </c>
      <c r="AV22" s="87">
        <v>0</v>
      </c>
      <c r="AW22" s="83">
        <v>100</v>
      </c>
      <c r="BA22" s="81" t="s">
        <v>17</v>
      </c>
      <c r="BB22" s="82" t="s">
        <v>18</v>
      </c>
      <c r="BC22" s="87">
        <v>100</v>
      </c>
      <c r="BD22" s="87">
        <v>0</v>
      </c>
      <c r="BE22" s="87">
        <v>0</v>
      </c>
      <c r="BF22" s="83">
        <v>100</v>
      </c>
    </row>
    <row r="23" spans="1:58" ht="15" customHeight="1">
      <c r="A23" s="39" t="s">
        <v>33</v>
      </c>
      <c r="B23" s="40" t="s">
        <v>20</v>
      </c>
      <c r="C23" s="66"/>
      <c r="D23" s="56">
        <v>99.88899670957791</v>
      </c>
      <c r="E23" s="56">
        <v>79.99015214871557</v>
      </c>
      <c r="F23" s="56">
        <v>18.66404365555586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38">
        <f t="shared" si="0"/>
        <v>198.54319251384936</v>
      </c>
      <c r="V23" s="29" t="s">
        <v>33</v>
      </c>
      <c r="W23" s="31" t="s">
        <v>20</v>
      </c>
      <c r="X23" s="108">
        <v>0</v>
      </c>
      <c r="Y23" s="108">
        <v>50.31096530927906</v>
      </c>
      <c r="Z23" s="108">
        <v>40.28853930266879</v>
      </c>
      <c r="AA23" s="108">
        <v>9.400495388052125</v>
      </c>
      <c r="AB23" s="108">
        <v>0</v>
      </c>
      <c r="AC23" s="108">
        <v>0</v>
      </c>
      <c r="AD23" s="108">
        <v>0</v>
      </c>
      <c r="AE23" s="108">
        <v>0</v>
      </c>
      <c r="AF23" s="108">
        <v>0</v>
      </c>
      <c r="AG23" s="108">
        <v>0</v>
      </c>
      <c r="AH23" s="108">
        <v>0</v>
      </c>
      <c r="AI23" s="108">
        <v>0</v>
      </c>
      <c r="AJ23" s="108">
        <v>0</v>
      </c>
      <c r="AK23" s="108">
        <v>0</v>
      </c>
      <c r="AL23" s="108">
        <v>0</v>
      </c>
      <c r="AM23" s="108">
        <v>0</v>
      </c>
      <c r="AN23" s="30">
        <v>100</v>
      </c>
      <c r="AO23" s="11"/>
      <c r="AQ23" s="81" t="s">
        <v>33</v>
      </c>
      <c r="AR23" s="82" t="s">
        <v>20</v>
      </c>
      <c r="AS23" s="89">
        <v>90.59950461194785</v>
      </c>
      <c r="AT23" s="89">
        <v>9.400495388052125</v>
      </c>
      <c r="AU23" s="89">
        <v>0</v>
      </c>
      <c r="AV23" s="89">
        <v>0</v>
      </c>
      <c r="AW23" s="83">
        <v>100</v>
      </c>
      <c r="BA23" s="81" t="s">
        <v>33</v>
      </c>
      <c r="BB23" s="82" t="s">
        <v>20</v>
      </c>
      <c r="BC23" s="89">
        <v>90.59950461194785</v>
      </c>
      <c r="BD23" s="89">
        <v>9.400495388052125</v>
      </c>
      <c r="BE23" s="87">
        <v>0</v>
      </c>
      <c r="BF23" s="83">
        <v>100</v>
      </c>
    </row>
    <row r="24" spans="1:58" ht="15" customHeight="1">
      <c r="A24" s="39" t="s">
        <v>34</v>
      </c>
      <c r="B24" s="40" t="s">
        <v>22</v>
      </c>
      <c r="C24" s="66"/>
      <c r="D24" s="56"/>
      <c r="E24" s="56"/>
      <c r="F24" s="56">
        <v>25.774155524339047</v>
      </c>
      <c r="G24" s="56">
        <v>21.10592988580731</v>
      </c>
      <c r="H24" s="56">
        <v>2.3638223980471214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38">
        <f t="shared" si="0"/>
        <v>49.24390780819348</v>
      </c>
      <c r="V24" s="29" t="s">
        <v>34</v>
      </c>
      <c r="W24" s="31" t="s">
        <v>22</v>
      </c>
      <c r="X24" s="108">
        <v>0</v>
      </c>
      <c r="Y24" s="108">
        <v>0</v>
      </c>
      <c r="Z24" s="108">
        <v>0</v>
      </c>
      <c r="AA24" s="108">
        <v>52.33978510545948</v>
      </c>
      <c r="AB24" s="108">
        <v>42.85998172203463</v>
      </c>
      <c r="AC24" s="108">
        <v>4.80023317250589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30">
        <v>100</v>
      </c>
      <c r="AO24" s="11"/>
      <c r="AQ24" s="81" t="s">
        <v>34</v>
      </c>
      <c r="AR24" s="82" t="s">
        <v>22</v>
      </c>
      <c r="AS24" s="89">
        <v>0</v>
      </c>
      <c r="AT24" s="89">
        <v>100</v>
      </c>
      <c r="AU24" s="89">
        <v>0</v>
      </c>
      <c r="AV24" s="89">
        <v>0</v>
      </c>
      <c r="AW24" s="83">
        <v>100</v>
      </c>
      <c r="BA24" s="81" t="s">
        <v>34</v>
      </c>
      <c r="BB24" s="82" t="s">
        <v>22</v>
      </c>
      <c r="BC24" s="87">
        <v>0</v>
      </c>
      <c r="BD24" s="87">
        <v>100</v>
      </c>
      <c r="BE24" s="87">
        <v>0</v>
      </c>
      <c r="BF24" s="83">
        <v>100</v>
      </c>
    </row>
    <row r="25" spans="1:58" ht="15" customHeight="1">
      <c r="A25" s="39" t="s">
        <v>35</v>
      </c>
      <c r="B25" s="40" t="s">
        <v>24</v>
      </c>
      <c r="C25" s="66"/>
      <c r="D25" s="56"/>
      <c r="E25" s="56"/>
      <c r="F25" s="56"/>
      <c r="G25" s="56">
        <v>11.212525251835133</v>
      </c>
      <c r="H25" s="56">
        <v>23.638223980471217</v>
      </c>
      <c r="I25" s="56">
        <v>14.825367833244705</v>
      </c>
      <c r="J25" s="56">
        <v>5.935772200503288</v>
      </c>
      <c r="K25" s="56">
        <v>1.6475544046375588</v>
      </c>
      <c r="L25" s="56">
        <v>0.6763912808042618</v>
      </c>
      <c r="M25" s="56">
        <v>0.6917660389575352</v>
      </c>
      <c r="N25" s="56"/>
      <c r="O25" s="56"/>
      <c r="P25" s="56"/>
      <c r="Q25" s="56"/>
      <c r="R25" s="56"/>
      <c r="S25" s="38">
        <f t="shared" si="0"/>
        <v>58.62760099045369</v>
      </c>
      <c r="V25" s="29" t="s">
        <v>62</v>
      </c>
      <c r="W25" s="31" t="s">
        <v>24</v>
      </c>
      <c r="X25" s="108">
        <v>0</v>
      </c>
      <c r="Y25" s="108">
        <v>0</v>
      </c>
      <c r="Z25" s="108">
        <v>0</v>
      </c>
      <c r="AA25" s="108">
        <v>0</v>
      </c>
      <c r="AB25" s="108">
        <v>19.124994136568652</v>
      </c>
      <c r="AC25" s="108">
        <v>40.31927553085486</v>
      </c>
      <c r="AD25" s="108">
        <v>25.287352002785706</v>
      </c>
      <c r="AE25" s="108">
        <v>10.124535372801297</v>
      </c>
      <c r="AF25" s="108">
        <v>2.8102026635983783</v>
      </c>
      <c r="AG25" s="108">
        <v>1.153707928309054</v>
      </c>
      <c r="AH25" s="108">
        <v>1.1799323650820628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30">
        <v>100</v>
      </c>
      <c r="AO25" s="11"/>
      <c r="AQ25" s="81" t="s">
        <v>62</v>
      </c>
      <c r="AR25" s="82" t="s">
        <v>24</v>
      </c>
      <c r="AS25" s="89">
        <v>0</v>
      </c>
      <c r="AT25" s="89">
        <v>94.85615704301051</v>
      </c>
      <c r="AU25" s="89">
        <v>5.143842956989495</v>
      </c>
      <c r="AV25" s="89">
        <v>0</v>
      </c>
      <c r="AW25" s="83">
        <v>100</v>
      </c>
      <c r="BA25" s="81" t="s">
        <v>62</v>
      </c>
      <c r="BB25" s="82" t="s">
        <v>24</v>
      </c>
      <c r="BC25" s="87">
        <v>0</v>
      </c>
      <c r="BD25" s="87">
        <v>100</v>
      </c>
      <c r="BE25" s="87">
        <v>0</v>
      </c>
      <c r="BF25" s="83">
        <v>100</v>
      </c>
    </row>
    <row r="26" spans="1:58" ht="15" customHeight="1">
      <c r="A26" s="39" t="s">
        <v>36</v>
      </c>
      <c r="B26" s="40" t="s">
        <v>26</v>
      </c>
      <c r="C26" s="66"/>
      <c r="D26" s="56"/>
      <c r="E26" s="56"/>
      <c r="F26" s="56"/>
      <c r="G26" s="56"/>
      <c r="H26" s="56"/>
      <c r="I26" s="56">
        <v>6.58905237033098</v>
      </c>
      <c r="J26" s="56">
        <v>14.245853281207893</v>
      </c>
      <c r="K26" s="56">
        <v>12.082065634008762</v>
      </c>
      <c r="L26" s="56">
        <v>9.131282290857534</v>
      </c>
      <c r="M26" s="56">
        <v>5.880011331139049</v>
      </c>
      <c r="N26" s="56">
        <v>1.9336935659171668</v>
      </c>
      <c r="O26" s="56">
        <v>1.9421356499217612</v>
      </c>
      <c r="P26" s="56"/>
      <c r="Q26" s="56"/>
      <c r="R26" s="56"/>
      <c r="S26" s="38">
        <f t="shared" si="0"/>
        <v>51.804094123383145</v>
      </c>
      <c r="V26" s="158" t="s">
        <v>36</v>
      </c>
      <c r="W26" s="157" t="s">
        <v>26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12.719173034157617</v>
      </c>
      <c r="AE26" s="109">
        <v>27.49947378150881</v>
      </c>
      <c r="AF26" s="109">
        <v>23.32260767890776</v>
      </c>
      <c r="AG26" s="109">
        <v>17.62656493733743</v>
      </c>
      <c r="AH26" s="109">
        <v>11.350476117069967</v>
      </c>
      <c r="AI26" s="109">
        <v>3.732704139776364</v>
      </c>
      <c r="AJ26" s="109">
        <v>3.7490003112420553</v>
      </c>
      <c r="AK26" s="109">
        <v>0</v>
      </c>
      <c r="AL26" s="109">
        <v>0</v>
      </c>
      <c r="AM26" s="109">
        <v>0</v>
      </c>
      <c r="AN26" s="159">
        <v>100</v>
      </c>
      <c r="AO26" s="11"/>
      <c r="AQ26" s="81" t="s">
        <v>36</v>
      </c>
      <c r="AR26" s="82" t="s">
        <v>26</v>
      </c>
      <c r="AS26" s="89">
        <v>0</v>
      </c>
      <c r="AT26" s="89">
        <v>40.21864681566643</v>
      </c>
      <c r="AU26" s="89">
        <v>59.78135318433358</v>
      </c>
      <c r="AV26" s="89">
        <v>0</v>
      </c>
      <c r="AW26" s="83">
        <v>100</v>
      </c>
      <c r="BA26" s="81" t="s">
        <v>36</v>
      </c>
      <c r="BB26" s="82" t="s">
        <v>26</v>
      </c>
      <c r="BC26" s="87">
        <v>0</v>
      </c>
      <c r="BD26" s="87">
        <v>100</v>
      </c>
      <c r="BE26" s="87">
        <v>0</v>
      </c>
      <c r="BF26" s="83">
        <v>100</v>
      </c>
    </row>
    <row r="27" spans="1:58" ht="15" customHeight="1">
      <c r="A27" s="39" t="s">
        <v>27</v>
      </c>
      <c r="B27" s="40" t="s">
        <v>28</v>
      </c>
      <c r="C27" s="66"/>
      <c r="D27" s="56"/>
      <c r="E27" s="56"/>
      <c r="F27" s="56"/>
      <c r="G27" s="56"/>
      <c r="H27" s="56"/>
      <c r="I27" s="56"/>
      <c r="J27" s="56"/>
      <c r="K27" s="56">
        <v>1.6475544046375588</v>
      </c>
      <c r="L27" s="56">
        <v>5.072934606031963</v>
      </c>
      <c r="M27" s="56">
        <v>11.41413964279933</v>
      </c>
      <c r="N27" s="56">
        <v>14.019278352899459</v>
      </c>
      <c r="O27" s="56">
        <v>10.196212162089246</v>
      </c>
      <c r="P27" s="56">
        <v>7.437966318849298</v>
      </c>
      <c r="Q27" s="56">
        <v>2.2144283170560617</v>
      </c>
      <c r="R27" s="56"/>
      <c r="S27" s="38">
        <f t="shared" si="0"/>
        <v>52.00251380436292</v>
      </c>
      <c r="V27" s="158" t="s">
        <v>27</v>
      </c>
      <c r="W27" s="157" t="s">
        <v>28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3.1682206957066987</v>
      </c>
      <c r="AG27" s="109">
        <v>9.755171884799063</v>
      </c>
      <c r="AH27" s="109">
        <v>21.949207466662322</v>
      </c>
      <c r="AI27" s="109">
        <v>26.95884742349372</v>
      </c>
      <c r="AJ27" s="109">
        <v>19.60715245506805</v>
      </c>
      <c r="AK27" s="109">
        <v>14.303089936827757</v>
      </c>
      <c r="AL27" s="109">
        <v>4.258310137442384</v>
      </c>
      <c r="AM27" s="109">
        <v>0</v>
      </c>
      <c r="AN27" s="159">
        <v>100</v>
      </c>
      <c r="AO27" s="11"/>
      <c r="AQ27" s="81" t="s">
        <v>27</v>
      </c>
      <c r="AR27" s="82" t="s">
        <v>28</v>
      </c>
      <c r="AS27" s="89">
        <v>0</v>
      </c>
      <c r="AT27" s="89">
        <v>0</v>
      </c>
      <c r="AU27" s="89">
        <v>81.43859992572985</v>
      </c>
      <c r="AV27" s="89">
        <v>18.56140007427014</v>
      </c>
      <c r="AW27" s="83">
        <v>100</v>
      </c>
      <c r="BA27" s="81" t="s">
        <v>27</v>
      </c>
      <c r="BB27" s="82" t="s">
        <v>28</v>
      </c>
      <c r="BC27" s="87">
        <v>0</v>
      </c>
      <c r="BD27" s="89">
        <v>81.43859992572985</v>
      </c>
      <c r="BE27" s="89">
        <v>18.56140007427014</v>
      </c>
      <c r="BF27" s="83">
        <v>100</v>
      </c>
    </row>
    <row r="28" spans="1:58" ht="15" customHeight="1">
      <c r="A28" s="39" t="s">
        <v>29</v>
      </c>
      <c r="B28" s="40" t="s">
        <v>30</v>
      </c>
      <c r="C28" s="6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>
        <v>4.350810523313625</v>
      </c>
      <c r="O28" s="56">
        <v>9.710678249608806</v>
      </c>
      <c r="P28" s="56">
        <v>14.411059742770515</v>
      </c>
      <c r="Q28" s="56">
        <v>20.667997625856575</v>
      </c>
      <c r="R28" s="56">
        <v>21.84902606161981</v>
      </c>
      <c r="S28" s="38">
        <f t="shared" si="0"/>
        <v>70.98957220316933</v>
      </c>
      <c r="V28" s="158" t="s">
        <v>29</v>
      </c>
      <c r="W28" s="157" t="s">
        <v>30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6.128802285019804</v>
      </c>
      <c r="AJ28" s="109">
        <v>13.679020662101232</v>
      </c>
      <c r="AK28" s="109">
        <v>20.30024874854385</v>
      </c>
      <c r="AL28" s="109">
        <v>29.114131814607347</v>
      </c>
      <c r="AM28" s="109">
        <v>30.77779648972777</v>
      </c>
      <c r="AN28" s="159">
        <v>100</v>
      </c>
      <c r="AO28" s="11"/>
      <c r="AQ28" s="81" t="s">
        <v>29</v>
      </c>
      <c r="AR28" s="82" t="s">
        <v>30</v>
      </c>
      <c r="AS28" s="89">
        <v>0</v>
      </c>
      <c r="AT28" s="89">
        <v>0</v>
      </c>
      <c r="AU28" s="89">
        <v>19.807822947121036</v>
      </c>
      <c r="AV28" s="89">
        <v>80.19217705287898</v>
      </c>
      <c r="AW28" s="83">
        <v>100</v>
      </c>
      <c r="BA28" s="81" t="s">
        <v>29</v>
      </c>
      <c r="BB28" s="82" t="s">
        <v>30</v>
      </c>
      <c r="BC28" s="87">
        <v>0</v>
      </c>
      <c r="BD28" s="89">
        <v>19.807822947121036</v>
      </c>
      <c r="BE28" s="89">
        <v>80.19217705287898</v>
      </c>
      <c r="BF28" s="83">
        <v>100</v>
      </c>
    </row>
    <row r="29" spans="1:58" ht="15" customHeight="1" thickBot="1">
      <c r="A29" s="41">
        <v>32</v>
      </c>
      <c r="B29" s="42" t="s">
        <v>31</v>
      </c>
      <c r="C29" s="6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>
        <v>4.428856634112123</v>
      </c>
      <c r="R29" s="56">
        <v>5.4622565154049525</v>
      </c>
      <c r="S29" s="43">
        <f t="shared" si="0"/>
        <v>9.891113149517075</v>
      </c>
      <c r="V29" s="160">
        <v>32</v>
      </c>
      <c r="W29" s="161" t="s">
        <v>31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44.776119402985074</v>
      </c>
      <c r="AM29" s="110">
        <v>55.223880597014926</v>
      </c>
      <c r="AN29" s="162">
        <v>100</v>
      </c>
      <c r="AO29" s="11"/>
      <c r="AQ29" s="84">
        <v>32</v>
      </c>
      <c r="AR29" s="85" t="s">
        <v>31</v>
      </c>
      <c r="AS29" s="88">
        <v>0</v>
      </c>
      <c r="AT29" s="88">
        <v>0</v>
      </c>
      <c r="AU29" s="88">
        <v>0</v>
      </c>
      <c r="AV29" s="88">
        <v>100</v>
      </c>
      <c r="AW29" s="86">
        <v>100</v>
      </c>
      <c r="BA29" s="84">
        <v>32</v>
      </c>
      <c r="BB29" s="85" t="s">
        <v>31</v>
      </c>
      <c r="BC29" s="88">
        <v>0</v>
      </c>
      <c r="BD29" s="88">
        <v>0</v>
      </c>
      <c r="BE29" s="88">
        <v>100</v>
      </c>
      <c r="BF29" s="86">
        <v>100</v>
      </c>
    </row>
    <row r="30" spans="1:54" ht="15" customHeight="1" thickBot="1">
      <c r="A30" s="349" t="s">
        <v>0</v>
      </c>
      <c r="B30" s="350"/>
      <c r="C30" s="34">
        <f aca="true" t="shared" si="1" ref="C30:R30">SUM(C22:C29)</f>
        <v>163.95545135947089</v>
      </c>
      <c r="D30" s="34">
        <f t="shared" si="1"/>
        <v>110.68780716466742</v>
      </c>
      <c r="E30" s="34">
        <f t="shared" si="1"/>
        <v>79.99015214871557</v>
      </c>
      <c r="F30" s="34">
        <f t="shared" si="1"/>
        <v>44.43819917989491</v>
      </c>
      <c r="G30" s="34">
        <f t="shared" si="1"/>
        <v>32.318455137642445</v>
      </c>
      <c r="H30" s="34">
        <f t="shared" si="1"/>
        <v>26.002046378518337</v>
      </c>
      <c r="I30" s="34">
        <f t="shared" si="1"/>
        <v>21.414420203575684</v>
      </c>
      <c r="J30" s="34">
        <f t="shared" si="1"/>
        <v>20.18162548171118</v>
      </c>
      <c r="K30" s="34">
        <f t="shared" si="1"/>
        <v>15.377174443283879</v>
      </c>
      <c r="L30" s="44">
        <f t="shared" si="1"/>
        <v>14.880608177693759</v>
      </c>
      <c r="M30" s="44">
        <f t="shared" si="1"/>
        <v>17.985917012895914</v>
      </c>
      <c r="N30" s="44">
        <f t="shared" si="1"/>
        <v>20.303782442130252</v>
      </c>
      <c r="O30" s="44">
        <f t="shared" si="1"/>
        <v>21.849026061619814</v>
      </c>
      <c r="P30" s="44">
        <f t="shared" si="1"/>
        <v>21.849026061619814</v>
      </c>
      <c r="Q30" s="44">
        <f t="shared" si="1"/>
        <v>27.31128257702476</v>
      </c>
      <c r="R30" s="45">
        <f t="shared" si="1"/>
        <v>27.311282577024762</v>
      </c>
      <c r="S30" s="46">
        <f t="shared" si="0"/>
        <v>665.8562564074894</v>
      </c>
      <c r="AO30" s="11"/>
      <c r="BA30" s="11"/>
      <c r="BB30" s="11"/>
    </row>
    <row r="31" spans="1:54" ht="12.75">
      <c r="A31" s="20"/>
      <c r="B31" s="2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AO31" s="11"/>
      <c r="BA31" s="11"/>
      <c r="BB31" s="11"/>
    </row>
    <row r="32" spans="1:54" ht="12.75">
      <c r="A32" s="20"/>
      <c r="B32" s="2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AO32" s="11"/>
      <c r="BA32" s="11"/>
      <c r="BB32" s="11"/>
    </row>
    <row r="33" spans="1:54" ht="12.75">
      <c r="A33" s="20"/>
      <c r="B33" s="2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AO33" s="11"/>
      <c r="BA33" s="11"/>
      <c r="BB33" s="11"/>
    </row>
    <row r="34" spans="1:54" ht="13.5" thickBot="1">
      <c r="A34" s="20"/>
      <c r="B34" s="2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AO34" s="11"/>
      <c r="BA34" s="11"/>
      <c r="BB34" s="11"/>
    </row>
    <row r="35" spans="1:58" ht="15" customHeight="1" thickBot="1">
      <c r="A35" s="351" t="s">
        <v>37</v>
      </c>
      <c r="B35" s="352"/>
      <c r="C35" s="353" t="s">
        <v>14</v>
      </c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V35" s="342" t="s">
        <v>65</v>
      </c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4"/>
      <c r="AO35" s="11"/>
      <c r="AQ35" s="345" t="str">
        <f>V35</f>
        <v>Matrice Dents 14-17</v>
      </c>
      <c r="AR35" s="346"/>
      <c r="AS35" s="346"/>
      <c r="AT35" s="346"/>
      <c r="AU35" s="346"/>
      <c r="AV35" s="346"/>
      <c r="AW35" s="347"/>
      <c r="BA35" s="345" t="str">
        <f>AQ35</f>
        <v>Matrice Dents 14-17</v>
      </c>
      <c r="BB35" s="346"/>
      <c r="BC35" s="346"/>
      <c r="BD35" s="346"/>
      <c r="BE35" s="346"/>
      <c r="BF35" s="347"/>
    </row>
    <row r="36" spans="1:58" ht="36.75" thickBot="1">
      <c r="A36" s="21" t="s">
        <v>15</v>
      </c>
      <c r="B36" s="22" t="s">
        <v>16</v>
      </c>
      <c r="C36" s="61">
        <v>2</v>
      </c>
      <c r="D36" s="62">
        <v>3</v>
      </c>
      <c r="E36" s="62">
        <v>4</v>
      </c>
      <c r="F36" s="62">
        <v>5</v>
      </c>
      <c r="G36" s="62">
        <v>6</v>
      </c>
      <c r="H36" s="62">
        <v>7</v>
      </c>
      <c r="I36" s="62">
        <v>8</v>
      </c>
      <c r="J36" s="62">
        <v>9</v>
      </c>
      <c r="K36" s="62">
        <v>10</v>
      </c>
      <c r="L36" s="62">
        <v>11</v>
      </c>
      <c r="M36" s="62">
        <v>12</v>
      </c>
      <c r="N36" s="62">
        <v>13</v>
      </c>
      <c r="O36" s="62">
        <v>14</v>
      </c>
      <c r="P36" s="62">
        <v>15</v>
      </c>
      <c r="Q36" s="62">
        <v>16</v>
      </c>
      <c r="R36" s="62">
        <v>17</v>
      </c>
      <c r="S36" s="63" t="s">
        <v>4</v>
      </c>
      <c r="V36" s="50" t="s">
        <v>57</v>
      </c>
      <c r="W36" s="163" t="s">
        <v>16</v>
      </c>
      <c r="X36" s="163">
        <v>2</v>
      </c>
      <c r="Y36" s="163">
        <v>3</v>
      </c>
      <c r="Z36" s="163">
        <v>4</v>
      </c>
      <c r="AA36" s="163">
        <v>5</v>
      </c>
      <c r="AB36" s="163">
        <v>6</v>
      </c>
      <c r="AC36" s="163">
        <v>7</v>
      </c>
      <c r="AD36" s="163">
        <v>8</v>
      </c>
      <c r="AE36" s="163">
        <v>9</v>
      </c>
      <c r="AF36" s="163">
        <v>10</v>
      </c>
      <c r="AG36" s="163">
        <v>11</v>
      </c>
      <c r="AH36" s="163">
        <v>12</v>
      </c>
      <c r="AI36" s="163">
        <v>13</v>
      </c>
      <c r="AJ36" s="163">
        <v>14</v>
      </c>
      <c r="AK36" s="163">
        <v>15</v>
      </c>
      <c r="AL36" s="163">
        <v>16</v>
      </c>
      <c r="AM36" s="163">
        <v>17</v>
      </c>
      <c r="AN36" s="164" t="s">
        <v>4</v>
      </c>
      <c r="AO36" s="11"/>
      <c r="AQ36" s="74" t="s">
        <v>57</v>
      </c>
      <c r="AR36" s="79" t="s">
        <v>16</v>
      </c>
      <c r="AS36" s="79" t="s">
        <v>49</v>
      </c>
      <c r="AT36" s="79" t="s">
        <v>58</v>
      </c>
      <c r="AU36" s="79" t="s">
        <v>59</v>
      </c>
      <c r="AV36" s="79" t="s">
        <v>60</v>
      </c>
      <c r="AW36" s="80" t="s">
        <v>4</v>
      </c>
      <c r="BA36" s="74" t="s">
        <v>57</v>
      </c>
      <c r="BB36" s="79" t="s">
        <v>16</v>
      </c>
      <c r="BC36" s="79" t="s">
        <v>49</v>
      </c>
      <c r="BD36" s="79" t="s">
        <v>61</v>
      </c>
      <c r="BE36" s="79" t="s">
        <v>60</v>
      </c>
      <c r="BF36" s="80" t="s">
        <v>4</v>
      </c>
    </row>
    <row r="37" spans="1:58" ht="15" customHeight="1">
      <c r="A37" s="39" t="s">
        <v>38</v>
      </c>
      <c r="B37" s="47" t="s">
        <v>18</v>
      </c>
      <c r="C37" s="67">
        <v>163.95545135947089</v>
      </c>
      <c r="D37" s="68">
        <v>18.89791829640663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38">
        <f aca="true" t="shared" si="2" ref="S37:S44">SUM(C37:R37)</f>
        <v>182.85336965587751</v>
      </c>
      <c r="V37" s="158" t="s">
        <v>38</v>
      </c>
      <c r="W37" s="157" t="s">
        <v>18</v>
      </c>
      <c r="X37" s="140">
        <v>89.66498767183141</v>
      </c>
      <c r="Y37" s="140">
        <v>10.335012328168593</v>
      </c>
      <c r="Z37" s="140">
        <v>0</v>
      </c>
      <c r="AA37" s="140">
        <v>0</v>
      </c>
      <c r="AB37" s="140">
        <v>0</v>
      </c>
      <c r="AC37" s="140">
        <v>0</v>
      </c>
      <c r="AD37" s="140">
        <v>0</v>
      </c>
      <c r="AE37" s="140">
        <v>0</v>
      </c>
      <c r="AF37" s="140">
        <v>0</v>
      </c>
      <c r="AG37" s="140"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0">
        <v>0</v>
      </c>
      <c r="AN37" s="159">
        <v>100</v>
      </c>
      <c r="AO37" s="11"/>
      <c r="AQ37" s="81" t="s">
        <v>38</v>
      </c>
      <c r="AR37" s="82" t="s">
        <v>18</v>
      </c>
      <c r="AS37" s="87">
        <v>100</v>
      </c>
      <c r="AT37" s="87">
        <v>0</v>
      </c>
      <c r="AU37" s="87">
        <v>0</v>
      </c>
      <c r="AV37" s="87">
        <v>0</v>
      </c>
      <c r="AW37" s="83">
        <v>100</v>
      </c>
      <c r="BA37" s="81" t="s">
        <v>38</v>
      </c>
      <c r="BB37" s="82" t="s">
        <v>18</v>
      </c>
      <c r="BC37" s="87">
        <v>100</v>
      </c>
      <c r="BD37" s="87">
        <v>0</v>
      </c>
      <c r="BE37" s="87">
        <v>0</v>
      </c>
      <c r="BF37" s="83">
        <v>100</v>
      </c>
    </row>
    <row r="38" spans="1:58" ht="15" customHeight="1">
      <c r="A38" s="39" t="s">
        <v>39</v>
      </c>
      <c r="B38" s="47" t="s">
        <v>20</v>
      </c>
      <c r="C38" s="69"/>
      <c r="D38" s="70">
        <v>91.78988886826077</v>
      </c>
      <c r="E38" s="70">
        <v>79.99015214871557</v>
      </c>
      <c r="F38" s="70">
        <v>27.551683491534845</v>
      </c>
      <c r="G38" s="56">
        <v>6.336951987773029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38">
        <f t="shared" si="2"/>
        <v>205.6686764962842</v>
      </c>
      <c r="V38" s="158" t="s">
        <v>39</v>
      </c>
      <c r="W38" s="157" t="s">
        <v>20</v>
      </c>
      <c r="X38" s="140">
        <v>0</v>
      </c>
      <c r="Y38" s="140">
        <v>44.62997984523868</v>
      </c>
      <c r="Z38" s="140">
        <v>38.89272470237379</v>
      </c>
      <c r="AA38" s="140">
        <v>13.396149555147558</v>
      </c>
      <c r="AB38" s="140">
        <v>3.0811458972399803</v>
      </c>
      <c r="AC38" s="140">
        <v>0</v>
      </c>
      <c r="AD38" s="140">
        <v>0</v>
      </c>
      <c r="AE38" s="140">
        <v>0</v>
      </c>
      <c r="AF38" s="140">
        <v>0</v>
      </c>
      <c r="AG38" s="140"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0">
        <v>0</v>
      </c>
      <c r="AN38" s="159">
        <v>100</v>
      </c>
      <c r="AO38" s="11"/>
      <c r="AQ38" s="81" t="s">
        <v>39</v>
      </c>
      <c r="AR38" s="82" t="s">
        <v>20</v>
      </c>
      <c r="AS38" s="89">
        <v>83.52270454761248</v>
      </c>
      <c r="AT38" s="89">
        <v>16.477295452387537</v>
      </c>
      <c r="AU38" s="87">
        <v>0</v>
      </c>
      <c r="AV38" s="87">
        <v>0</v>
      </c>
      <c r="AW38" s="83">
        <v>100</v>
      </c>
      <c r="BA38" s="81" t="s">
        <v>39</v>
      </c>
      <c r="BB38" s="82" t="s">
        <v>20</v>
      </c>
      <c r="BC38" s="89">
        <v>83.52270454761248</v>
      </c>
      <c r="BD38" s="89">
        <v>16.477295452387537</v>
      </c>
      <c r="BE38" s="87">
        <v>0</v>
      </c>
      <c r="BF38" s="83">
        <v>100</v>
      </c>
    </row>
    <row r="39" spans="1:58" ht="15" customHeight="1">
      <c r="A39" s="39" t="s">
        <v>40</v>
      </c>
      <c r="B39" s="47" t="s">
        <v>22</v>
      </c>
      <c r="C39" s="69"/>
      <c r="D39" s="70"/>
      <c r="E39" s="70"/>
      <c r="F39" s="70">
        <v>16.886515688360067</v>
      </c>
      <c r="G39" s="56">
        <v>20.27824636087369</v>
      </c>
      <c r="H39" s="56">
        <v>18.745661342652753</v>
      </c>
      <c r="I39" s="56">
        <v>4.282884040715137</v>
      </c>
      <c r="J39" s="56"/>
      <c r="K39" s="56"/>
      <c r="L39" s="56"/>
      <c r="M39" s="56"/>
      <c r="N39" s="56"/>
      <c r="O39" s="56"/>
      <c r="P39" s="56"/>
      <c r="Q39" s="56"/>
      <c r="R39" s="56"/>
      <c r="S39" s="38">
        <f t="shared" si="2"/>
        <v>60.19330743260165</v>
      </c>
      <c r="V39" s="158" t="s">
        <v>40</v>
      </c>
      <c r="W39" s="157" t="s">
        <v>22</v>
      </c>
      <c r="X39" s="140">
        <v>0</v>
      </c>
      <c r="Y39" s="140">
        <v>0</v>
      </c>
      <c r="Z39" s="140">
        <v>0</v>
      </c>
      <c r="AA39" s="140">
        <v>28.053809316372707</v>
      </c>
      <c r="AB39" s="140">
        <v>33.688539849017616</v>
      </c>
      <c r="AC39" s="140">
        <v>31.142434503440835</v>
      </c>
      <c r="AD39" s="140">
        <v>7.115216331168836</v>
      </c>
      <c r="AE39" s="140">
        <v>0</v>
      </c>
      <c r="AF39" s="140"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0">
        <v>0</v>
      </c>
      <c r="AN39" s="159">
        <v>100</v>
      </c>
      <c r="AO39" s="11"/>
      <c r="AQ39" s="81" t="s">
        <v>40</v>
      </c>
      <c r="AR39" s="82" t="s">
        <v>22</v>
      </c>
      <c r="AS39" s="87">
        <v>0</v>
      </c>
      <c r="AT39" s="87">
        <v>100</v>
      </c>
      <c r="AU39" s="87">
        <v>0</v>
      </c>
      <c r="AV39" s="87">
        <v>0</v>
      </c>
      <c r="AW39" s="83">
        <v>100</v>
      </c>
      <c r="BA39" s="81" t="s">
        <v>40</v>
      </c>
      <c r="BB39" s="82" t="s">
        <v>22</v>
      </c>
      <c r="BC39" s="87">
        <v>0</v>
      </c>
      <c r="BD39" s="87">
        <v>100</v>
      </c>
      <c r="BE39" s="87">
        <v>0</v>
      </c>
      <c r="BF39" s="83">
        <v>100</v>
      </c>
    </row>
    <row r="40" spans="1:58" ht="15" customHeight="1">
      <c r="A40" s="39" t="s">
        <v>41</v>
      </c>
      <c r="B40" s="47" t="s">
        <v>24</v>
      </c>
      <c r="C40" s="69"/>
      <c r="D40" s="70"/>
      <c r="E40" s="70"/>
      <c r="F40" s="70"/>
      <c r="G40" s="56">
        <v>5.703256788995725</v>
      </c>
      <c r="H40" s="56">
        <v>7.2563850358655815</v>
      </c>
      <c r="I40" s="56">
        <v>14.454733637413588</v>
      </c>
      <c r="J40" s="56">
        <v>10.494445250489814</v>
      </c>
      <c r="K40" s="56">
        <v>4.6680708131397495</v>
      </c>
      <c r="L40" s="56">
        <v>2.422424587066426</v>
      </c>
      <c r="M40" s="56">
        <v>1.3835320779150704</v>
      </c>
      <c r="N40" s="56">
        <v>1.384348802872517</v>
      </c>
      <c r="O40" s="71">
        <v>0.4749788274265177</v>
      </c>
      <c r="P40" s="56"/>
      <c r="Q40" s="56"/>
      <c r="R40" s="56"/>
      <c r="S40" s="38">
        <f t="shared" si="2"/>
        <v>48.242175821184986</v>
      </c>
      <c r="V40" s="158" t="s">
        <v>41</v>
      </c>
      <c r="W40" s="157" t="s">
        <v>24</v>
      </c>
      <c r="X40" s="140">
        <v>0</v>
      </c>
      <c r="Y40" s="140">
        <v>0</v>
      </c>
      <c r="Z40" s="140">
        <v>0</v>
      </c>
      <c r="AA40" s="140">
        <v>0</v>
      </c>
      <c r="AB40" s="140">
        <v>11.822138392214073</v>
      </c>
      <c r="AC40" s="140">
        <v>15.041579100333665</v>
      </c>
      <c r="AD40" s="140">
        <v>29.962855927128313</v>
      </c>
      <c r="AE40" s="140">
        <v>21.753673153940337</v>
      </c>
      <c r="AF40" s="140">
        <v>9.676327266917802</v>
      </c>
      <c r="AG40" s="140">
        <v>5.021383355604468</v>
      </c>
      <c r="AH40" s="140">
        <v>2.8678890501193117</v>
      </c>
      <c r="AI40" s="140">
        <v>2.8695820188620025</v>
      </c>
      <c r="AJ40" s="140">
        <v>0.9845717348800348</v>
      </c>
      <c r="AK40" s="140">
        <v>0</v>
      </c>
      <c r="AL40" s="140">
        <v>0</v>
      </c>
      <c r="AM40" s="140">
        <v>0</v>
      </c>
      <c r="AN40" s="159">
        <v>100</v>
      </c>
      <c r="AO40" s="11"/>
      <c r="AQ40" s="81" t="s">
        <v>41</v>
      </c>
      <c r="AR40" s="82" t="s">
        <v>24</v>
      </c>
      <c r="AS40" s="87">
        <v>0</v>
      </c>
      <c r="AT40" s="89">
        <v>78.58024657361639</v>
      </c>
      <c r="AU40" s="89">
        <v>21.41975342638362</v>
      </c>
      <c r="AV40" s="89">
        <v>0</v>
      </c>
      <c r="AW40" s="83">
        <v>100</v>
      </c>
      <c r="BA40" s="81" t="s">
        <v>41</v>
      </c>
      <c r="BB40" s="82" t="s">
        <v>24</v>
      </c>
      <c r="BC40" s="87">
        <v>0</v>
      </c>
      <c r="BD40" s="87">
        <v>100</v>
      </c>
      <c r="BE40" s="87">
        <v>0</v>
      </c>
      <c r="BF40" s="83">
        <v>100</v>
      </c>
    </row>
    <row r="41" spans="1:58" ht="15" customHeight="1">
      <c r="A41" s="39">
        <v>13</v>
      </c>
      <c r="B41" s="47" t="s">
        <v>26</v>
      </c>
      <c r="C41" s="69"/>
      <c r="D41" s="70"/>
      <c r="E41" s="70"/>
      <c r="F41" s="70"/>
      <c r="G41" s="56"/>
      <c r="H41" s="56"/>
      <c r="I41" s="56">
        <v>2.6768025254469605</v>
      </c>
      <c r="J41" s="56">
        <v>9.687180231221367</v>
      </c>
      <c r="K41" s="56">
        <v>10.709103630144131</v>
      </c>
      <c r="L41" s="56">
        <v>10.727880314151314</v>
      </c>
      <c r="M41" s="56">
        <v>9.684724545405492</v>
      </c>
      <c r="N41" s="56">
        <v>2.3072480047875286</v>
      </c>
      <c r="O41" s="56">
        <v>1.4249364822795532</v>
      </c>
      <c r="P41" s="71">
        <v>0.9499576548530354</v>
      </c>
      <c r="Q41" s="56"/>
      <c r="R41" s="56"/>
      <c r="S41" s="38">
        <f t="shared" si="2"/>
        <v>48.16783338828939</v>
      </c>
      <c r="V41" s="158">
        <v>13</v>
      </c>
      <c r="W41" s="157" t="s">
        <v>26</v>
      </c>
      <c r="X41" s="140">
        <v>0</v>
      </c>
      <c r="Y41" s="140">
        <v>0</v>
      </c>
      <c r="Z41" s="140">
        <v>0</v>
      </c>
      <c r="AA41" s="140">
        <v>0</v>
      </c>
      <c r="AB41" s="140">
        <v>0</v>
      </c>
      <c r="AC41" s="140">
        <v>0</v>
      </c>
      <c r="AD41" s="140">
        <v>5.557240874566195</v>
      </c>
      <c r="AE41" s="140">
        <v>20.111305719589463</v>
      </c>
      <c r="AF41" s="140">
        <v>22.232894603782903</v>
      </c>
      <c r="AG41" s="140">
        <v>22.271876394505814</v>
      </c>
      <c r="AH41" s="140">
        <v>20.106207533428424</v>
      </c>
      <c r="AI41" s="140">
        <v>4.79001823932664</v>
      </c>
      <c r="AJ41" s="140">
        <v>2.95827398088033</v>
      </c>
      <c r="AK41" s="140">
        <v>1.9721826539202199</v>
      </c>
      <c r="AL41" s="140">
        <v>0</v>
      </c>
      <c r="AM41" s="140">
        <v>0</v>
      </c>
      <c r="AN41" s="159">
        <v>100</v>
      </c>
      <c r="AO41" s="11"/>
      <c r="AQ41" s="81">
        <v>13</v>
      </c>
      <c r="AR41" s="82" t="s">
        <v>26</v>
      </c>
      <c r="AS41" s="87">
        <v>0</v>
      </c>
      <c r="AT41" s="89">
        <v>25.668546594155657</v>
      </c>
      <c r="AU41" s="89">
        <v>72.35927075192411</v>
      </c>
      <c r="AV41" s="89">
        <v>1.9721826539202199</v>
      </c>
      <c r="AW41" s="83">
        <v>100</v>
      </c>
      <c r="BA41" s="81">
        <v>13</v>
      </c>
      <c r="BB41" s="82" t="s">
        <v>26</v>
      </c>
      <c r="BC41" s="87">
        <v>0</v>
      </c>
      <c r="BD41" s="87">
        <v>98</v>
      </c>
      <c r="BE41" s="89">
        <v>1.9721826539202199</v>
      </c>
      <c r="BF41" s="83">
        <v>99.97218265392021</v>
      </c>
    </row>
    <row r="42" spans="1:58" ht="15" customHeight="1">
      <c r="A42" s="39" t="s">
        <v>42</v>
      </c>
      <c r="B42" s="47" t="s">
        <v>28</v>
      </c>
      <c r="C42" s="69"/>
      <c r="D42" s="70"/>
      <c r="E42" s="70"/>
      <c r="F42" s="70"/>
      <c r="G42" s="56"/>
      <c r="H42" s="56"/>
      <c r="I42" s="56"/>
      <c r="J42" s="56"/>
      <c r="K42" s="56"/>
      <c r="L42" s="56">
        <v>1.7303032764760184</v>
      </c>
      <c r="M42" s="56">
        <v>6.917660389575351</v>
      </c>
      <c r="N42" s="56">
        <v>14.766387230640184</v>
      </c>
      <c r="O42" s="56">
        <v>9.974555375956871</v>
      </c>
      <c r="P42" s="56">
        <v>2.8498729645591063</v>
      </c>
      <c r="Q42" s="56"/>
      <c r="R42" s="56"/>
      <c r="S42" s="38">
        <f t="shared" si="2"/>
        <v>36.23877923720753</v>
      </c>
      <c r="V42" s="158" t="s">
        <v>42</v>
      </c>
      <c r="W42" s="157" t="s">
        <v>28</v>
      </c>
      <c r="X42" s="140">
        <v>0</v>
      </c>
      <c r="Y42" s="140">
        <v>0</v>
      </c>
      <c r="Z42" s="140">
        <v>0</v>
      </c>
      <c r="AA42" s="140">
        <v>0</v>
      </c>
      <c r="AB42" s="140">
        <v>0</v>
      </c>
      <c r="AC42" s="140">
        <v>0</v>
      </c>
      <c r="AD42" s="140">
        <v>0</v>
      </c>
      <c r="AE42" s="140">
        <v>0</v>
      </c>
      <c r="AF42" s="140">
        <v>0</v>
      </c>
      <c r="AG42" s="140">
        <v>4.774728379093576</v>
      </c>
      <c r="AH42" s="140">
        <v>19.089109885006184</v>
      </c>
      <c r="AI42" s="140">
        <v>40.74747422915134</v>
      </c>
      <c r="AJ42" s="140">
        <v>27.524534727471373</v>
      </c>
      <c r="AK42" s="140">
        <v>7.864152779277535</v>
      </c>
      <c r="AL42" s="140">
        <v>0</v>
      </c>
      <c r="AM42" s="140">
        <v>0</v>
      </c>
      <c r="AN42" s="159">
        <v>100</v>
      </c>
      <c r="AO42" s="11"/>
      <c r="AQ42" s="81" t="s">
        <v>42</v>
      </c>
      <c r="AR42" s="82" t="s">
        <v>28</v>
      </c>
      <c r="AS42" s="87">
        <v>0</v>
      </c>
      <c r="AT42" s="89">
        <v>0</v>
      </c>
      <c r="AU42" s="89">
        <v>92.13584722072247</v>
      </c>
      <c r="AV42" s="89">
        <v>7.864152779277535</v>
      </c>
      <c r="AW42" s="83">
        <v>100</v>
      </c>
      <c r="BA42" s="81" t="s">
        <v>42</v>
      </c>
      <c r="BB42" s="82" t="s">
        <v>28</v>
      </c>
      <c r="BC42" s="87">
        <v>0</v>
      </c>
      <c r="BD42" s="87">
        <v>92</v>
      </c>
      <c r="BE42" s="89">
        <v>7.864152779277535</v>
      </c>
      <c r="BF42" s="90">
        <v>99.86415277927753</v>
      </c>
    </row>
    <row r="43" spans="1:58" ht="15" customHeight="1" thickBot="1">
      <c r="A43" s="41" t="s">
        <v>43</v>
      </c>
      <c r="B43" s="48" t="s">
        <v>30</v>
      </c>
      <c r="C43" s="69"/>
      <c r="D43" s="70"/>
      <c r="E43" s="70"/>
      <c r="F43" s="70"/>
      <c r="G43" s="56"/>
      <c r="H43" s="56"/>
      <c r="I43" s="56"/>
      <c r="J43" s="56"/>
      <c r="K43" s="56"/>
      <c r="L43" s="56"/>
      <c r="M43" s="56"/>
      <c r="N43" s="56">
        <v>1.845798403830023</v>
      </c>
      <c r="O43" s="56">
        <v>9.024597721103836</v>
      </c>
      <c r="P43" s="56">
        <v>18.999153097060706</v>
      </c>
      <c r="Q43" s="56">
        <v>27.311282577024762</v>
      </c>
      <c r="R43" s="56">
        <v>27.311282577024762</v>
      </c>
      <c r="S43" s="43">
        <f t="shared" si="2"/>
        <v>84.4921143760441</v>
      </c>
      <c r="V43" s="160" t="s">
        <v>43</v>
      </c>
      <c r="W43" s="161" t="s">
        <v>30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165">
        <v>0</v>
      </c>
      <c r="AD43" s="165">
        <v>0</v>
      </c>
      <c r="AE43" s="165">
        <v>0</v>
      </c>
      <c r="AF43" s="165">
        <v>0</v>
      </c>
      <c r="AG43" s="165">
        <v>0</v>
      </c>
      <c r="AH43" s="165">
        <v>0</v>
      </c>
      <c r="AI43" s="165">
        <v>2.184580676505545</v>
      </c>
      <c r="AJ43" s="165">
        <v>10.68099406405974</v>
      </c>
      <c r="AK43" s="165">
        <v>22.486303292757345</v>
      </c>
      <c r="AL43" s="165">
        <v>32.32406098333868</v>
      </c>
      <c r="AM43" s="165">
        <v>32.32406098333868</v>
      </c>
      <c r="AN43" s="162">
        <v>100</v>
      </c>
      <c r="AO43" s="11"/>
      <c r="AQ43" s="84" t="s">
        <v>43</v>
      </c>
      <c r="AR43" s="85" t="s">
        <v>30</v>
      </c>
      <c r="AS43" s="88">
        <v>0</v>
      </c>
      <c r="AT43" s="114">
        <v>0</v>
      </c>
      <c r="AU43" s="114">
        <v>12.865574740565286</v>
      </c>
      <c r="AV43" s="114">
        <v>87.1344252594347</v>
      </c>
      <c r="AW43" s="86">
        <v>100</v>
      </c>
      <c r="BA43" s="84" t="s">
        <v>43</v>
      </c>
      <c r="BB43" s="85" t="s">
        <v>30</v>
      </c>
      <c r="BC43" s="88">
        <v>0</v>
      </c>
      <c r="BD43" s="88">
        <v>13</v>
      </c>
      <c r="BE43" s="114">
        <v>87.1344252594347</v>
      </c>
      <c r="BF43" s="86">
        <v>100.1344252594347</v>
      </c>
    </row>
    <row r="44" spans="1:54" ht="15" customHeight="1" thickBot="1">
      <c r="A44" s="356" t="s">
        <v>0</v>
      </c>
      <c r="B44" s="357"/>
      <c r="C44" s="34">
        <f aca="true" t="shared" si="3" ref="C44:R44">SUM(C37:C43)</f>
        <v>163.95545135947089</v>
      </c>
      <c r="D44" s="34">
        <f t="shared" si="3"/>
        <v>110.6878071646674</v>
      </c>
      <c r="E44" s="34">
        <f t="shared" si="3"/>
        <v>79.99015214871557</v>
      </c>
      <c r="F44" s="34">
        <f t="shared" si="3"/>
        <v>44.43819917989491</v>
      </c>
      <c r="G44" s="44">
        <f t="shared" si="3"/>
        <v>32.318455137642445</v>
      </c>
      <c r="H44" s="44">
        <f t="shared" si="3"/>
        <v>26.002046378518333</v>
      </c>
      <c r="I44" s="44">
        <f t="shared" si="3"/>
        <v>21.414420203575684</v>
      </c>
      <c r="J44" s="44">
        <f t="shared" si="3"/>
        <v>20.18162548171118</v>
      </c>
      <c r="K44" s="44">
        <f t="shared" si="3"/>
        <v>15.37717444328388</v>
      </c>
      <c r="L44" s="44">
        <f t="shared" si="3"/>
        <v>14.880608177693759</v>
      </c>
      <c r="M44" s="44">
        <f t="shared" si="3"/>
        <v>17.985917012895914</v>
      </c>
      <c r="N44" s="44">
        <f t="shared" si="3"/>
        <v>20.303782442130252</v>
      </c>
      <c r="O44" s="44">
        <f t="shared" si="3"/>
        <v>20.89906840676678</v>
      </c>
      <c r="P44" s="44">
        <f t="shared" si="3"/>
        <v>22.798983716472847</v>
      </c>
      <c r="Q44" s="44">
        <f t="shared" si="3"/>
        <v>27.311282577024762</v>
      </c>
      <c r="R44" s="45">
        <f t="shared" si="3"/>
        <v>27.311282577024762</v>
      </c>
      <c r="S44" s="46">
        <f t="shared" si="2"/>
        <v>665.8562564074894</v>
      </c>
      <c r="AO44" s="11"/>
      <c r="BA44" s="11"/>
      <c r="BB44" s="11"/>
    </row>
    <row r="45" spans="1:54" ht="12.75">
      <c r="A45" s="20"/>
      <c r="B45" s="2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27"/>
      <c r="AO45" s="11"/>
      <c r="BA45" s="11"/>
      <c r="BB45" s="11"/>
    </row>
    <row r="46" spans="1:54" ht="12.75">
      <c r="A46" s="20"/>
      <c r="B46" s="2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AO46" s="11"/>
      <c r="BA46" s="11"/>
      <c r="BB46" s="11"/>
    </row>
    <row r="47" spans="1:54" ht="12.75">
      <c r="A47" s="20"/>
      <c r="B47" s="2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AO47" s="11"/>
      <c r="BA47" s="11"/>
      <c r="BB47" s="11"/>
    </row>
    <row r="48" spans="1:54" ht="13.5" thickBot="1">
      <c r="A48" s="20"/>
      <c r="B48" s="2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AO48" s="11"/>
      <c r="BA48" s="11"/>
      <c r="BB48" s="11"/>
    </row>
    <row r="49" spans="1:58" ht="15" customHeight="1" thickBot="1">
      <c r="A49" s="351" t="s">
        <v>44</v>
      </c>
      <c r="B49" s="352"/>
      <c r="C49" s="353" t="s">
        <v>14</v>
      </c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5"/>
      <c r="V49" s="342" t="s">
        <v>66</v>
      </c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4"/>
      <c r="AO49" s="11"/>
      <c r="AQ49" s="345" t="str">
        <f>V49</f>
        <v>Matrice Dents 44-47</v>
      </c>
      <c r="AR49" s="346"/>
      <c r="AS49" s="346"/>
      <c r="AT49" s="346"/>
      <c r="AU49" s="346"/>
      <c r="AV49" s="346"/>
      <c r="AW49" s="347"/>
      <c r="BA49" s="345" t="str">
        <f>AQ49</f>
        <v>Matrice Dents 44-47</v>
      </c>
      <c r="BB49" s="346"/>
      <c r="BC49" s="346"/>
      <c r="BD49" s="346"/>
      <c r="BE49" s="346"/>
      <c r="BF49" s="347"/>
    </row>
    <row r="50" spans="1:58" ht="36.75" thickBot="1">
      <c r="A50" s="21" t="s">
        <v>15</v>
      </c>
      <c r="B50" s="22" t="s">
        <v>16</v>
      </c>
      <c r="C50" s="61">
        <v>2</v>
      </c>
      <c r="D50" s="62">
        <v>3</v>
      </c>
      <c r="E50" s="62">
        <v>4</v>
      </c>
      <c r="F50" s="62">
        <v>5</v>
      </c>
      <c r="G50" s="62">
        <v>6</v>
      </c>
      <c r="H50" s="62">
        <v>7</v>
      </c>
      <c r="I50" s="62">
        <v>8</v>
      </c>
      <c r="J50" s="62">
        <v>9</v>
      </c>
      <c r="K50" s="62">
        <v>10</v>
      </c>
      <c r="L50" s="62">
        <v>11</v>
      </c>
      <c r="M50" s="62">
        <v>12</v>
      </c>
      <c r="N50" s="62">
        <v>13</v>
      </c>
      <c r="O50" s="62">
        <v>14</v>
      </c>
      <c r="P50" s="62">
        <v>15</v>
      </c>
      <c r="Q50" s="62">
        <v>16</v>
      </c>
      <c r="R50" s="62">
        <v>17</v>
      </c>
      <c r="S50" s="63" t="s">
        <v>4</v>
      </c>
      <c r="V50" s="50" t="s">
        <v>57</v>
      </c>
      <c r="W50" s="163" t="s">
        <v>16</v>
      </c>
      <c r="X50" s="163">
        <v>2</v>
      </c>
      <c r="Y50" s="163">
        <v>3</v>
      </c>
      <c r="Z50" s="163">
        <v>4</v>
      </c>
      <c r="AA50" s="163">
        <v>5</v>
      </c>
      <c r="AB50" s="163">
        <v>6</v>
      </c>
      <c r="AC50" s="163">
        <v>7</v>
      </c>
      <c r="AD50" s="163">
        <v>8</v>
      </c>
      <c r="AE50" s="163">
        <v>9</v>
      </c>
      <c r="AF50" s="163">
        <v>10</v>
      </c>
      <c r="AG50" s="163">
        <v>11</v>
      </c>
      <c r="AH50" s="163">
        <v>12</v>
      </c>
      <c r="AI50" s="163">
        <v>13</v>
      </c>
      <c r="AJ50" s="163">
        <v>14</v>
      </c>
      <c r="AK50" s="163">
        <v>15</v>
      </c>
      <c r="AL50" s="163">
        <v>16</v>
      </c>
      <c r="AM50" s="163">
        <v>17</v>
      </c>
      <c r="AN50" s="164" t="s">
        <v>4</v>
      </c>
      <c r="AO50" s="11"/>
      <c r="AQ50" s="74" t="s">
        <v>57</v>
      </c>
      <c r="AR50" s="79" t="s">
        <v>16</v>
      </c>
      <c r="AS50" s="79" t="s">
        <v>49</v>
      </c>
      <c r="AT50" s="79" t="s">
        <v>58</v>
      </c>
      <c r="AU50" s="79" t="s">
        <v>59</v>
      </c>
      <c r="AV50" s="79" t="s">
        <v>60</v>
      </c>
      <c r="AW50" s="80" t="s">
        <v>4</v>
      </c>
      <c r="BA50" s="74" t="s">
        <v>57</v>
      </c>
      <c r="BB50" s="79" t="s">
        <v>16</v>
      </c>
      <c r="BC50" s="79" t="s">
        <v>49</v>
      </c>
      <c r="BD50" s="79" t="s">
        <v>61</v>
      </c>
      <c r="BE50" s="79" t="s">
        <v>60</v>
      </c>
      <c r="BF50" s="80" t="s">
        <v>4</v>
      </c>
    </row>
    <row r="51" spans="1:58" ht="15" customHeight="1">
      <c r="A51" s="36" t="s">
        <v>38</v>
      </c>
      <c r="B51" s="49" t="s">
        <v>18</v>
      </c>
      <c r="C51" s="67">
        <v>163.95545135947089</v>
      </c>
      <c r="D51" s="68">
        <v>23.71881582100016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38">
        <f aca="true" t="shared" si="4" ref="S51:S58">SUM(C51:R51)</f>
        <v>187.67426718047105</v>
      </c>
      <c r="V51" s="158" t="s">
        <v>38</v>
      </c>
      <c r="W51" s="157" t="s">
        <v>18</v>
      </c>
      <c r="X51" s="140">
        <v>87.36171123652679</v>
      </c>
      <c r="Y51" s="140">
        <v>12.638288763473208</v>
      </c>
      <c r="Z51" s="140">
        <v>0</v>
      </c>
      <c r="AA51" s="140">
        <v>0</v>
      </c>
      <c r="AB51" s="140">
        <v>0</v>
      </c>
      <c r="AC51" s="140">
        <v>0</v>
      </c>
      <c r="AD51" s="140">
        <v>0</v>
      </c>
      <c r="AE51" s="140">
        <v>0</v>
      </c>
      <c r="AF51" s="140"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0">
        <v>0</v>
      </c>
      <c r="AN51" s="159">
        <v>100</v>
      </c>
      <c r="AO51" s="11"/>
      <c r="AQ51" s="81" t="s">
        <v>38</v>
      </c>
      <c r="AR51" s="82" t="s">
        <v>18</v>
      </c>
      <c r="AS51" s="87">
        <v>100</v>
      </c>
      <c r="AT51" s="87">
        <v>0</v>
      </c>
      <c r="AU51" s="87">
        <v>0</v>
      </c>
      <c r="AV51" s="87">
        <v>0</v>
      </c>
      <c r="AW51" s="83">
        <v>100</v>
      </c>
      <c r="BA51" s="81" t="s">
        <v>38</v>
      </c>
      <c r="BB51" s="82" t="s">
        <v>18</v>
      </c>
      <c r="BC51" s="87">
        <v>100</v>
      </c>
      <c r="BD51" s="87">
        <v>0</v>
      </c>
      <c r="BE51" s="87">
        <v>0</v>
      </c>
      <c r="BF51" s="83">
        <v>100</v>
      </c>
    </row>
    <row r="52" spans="1:58" ht="15" customHeight="1">
      <c r="A52" s="39" t="s">
        <v>39</v>
      </c>
      <c r="B52" s="47" t="s">
        <v>20</v>
      </c>
      <c r="C52" s="69"/>
      <c r="D52" s="70">
        <v>86.96899134366724</v>
      </c>
      <c r="E52" s="70">
        <v>79.99015214871557</v>
      </c>
      <c r="F52" s="70">
        <v>24.397442687001124</v>
      </c>
      <c r="G52" s="56">
        <v>3.2318455137642443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38">
        <f t="shared" si="4"/>
        <v>194.58843169314818</v>
      </c>
      <c r="V52" s="158" t="s">
        <v>39</v>
      </c>
      <c r="W52" s="157" t="s">
        <v>20</v>
      </c>
      <c r="X52" s="140">
        <v>0</v>
      </c>
      <c r="Y52" s="140">
        <v>44.69381380328458</v>
      </c>
      <c r="Z52" s="140">
        <v>41.107352298750335</v>
      </c>
      <c r="AA52" s="140">
        <v>12.53797179755995</v>
      </c>
      <c r="AB52" s="140">
        <v>1.6608621004051412</v>
      </c>
      <c r="AC52" s="140">
        <v>0</v>
      </c>
      <c r="AD52" s="140">
        <v>0</v>
      </c>
      <c r="AE52" s="140">
        <v>0</v>
      </c>
      <c r="AF52" s="140">
        <v>0</v>
      </c>
      <c r="AG52" s="140"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0">
        <v>0</v>
      </c>
      <c r="AN52" s="159">
        <v>100</v>
      </c>
      <c r="AO52" s="11"/>
      <c r="AQ52" s="81" t="s">
        <v>39</v>
      </c>
      <c r="AR52" s="82" t="s">
        <v>20</v>
      </c>
      <c r="AS52" s="89">
        <v>85.80116610203491</v>
      </c>
      <c r="AT52" s="89">
        <v>14.198833897965091</v>
      </c>
      <c r="AU52" s="89">
        <v>0</v>
      </c>
      <c r="AV52" s="89">
        <v>0</v>
      </c>
      <c r="AW52" s="83">
        <v>100</v>
      </c>
      <c r="BA52" s="81" t="s">
        <v>39</v>
      </c>
      <c r="BB52" s="82" t="s">
        <v>20</v>
      </c>
      <c r="BC52" s="89">
        <v>85.80116610203491</v>
      </c>
      <c r="BD52" s="87">
        <v>14.198833897965091</v>
      </c>
      <c r="BE52" s="87">
        <v>0</v>
      </c>
      <c r="BF52" s="83">
        <v>100</v>
      </c>
    </row>
    <row r="53" spans="1:58" ht="15" customHeight="1">
      <c r="A53" s="39" t="s">
        <v>45</v>
      </c>
      <c r="B53" s="47" t="s">
        <v>22</v>
      </c>
      <c r="C53" s="69"/>
      <c r="D53" s="70"/>
      <c r="E53" s="70"/>
      <c r="F53" s="70">
        <v>20.04075649289378</v>
      </c>
      <c r="G53" s="56">
        <v>15.512858466068373</v>
      </c>
      <c r="H53" s="56">
        <v>1.8140962589663954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38">
        <f t="shared" si="4"/>
        <v>37.36771121792855</v>
      </c>
      <c r="V53" s="158" t="s">
        <v>45</v>
      </c>
      <c r="W53" s="157" t="s">
        <v>22</v>
      </c>
      <c r="X53" s="140">
        <v>0</v>
      </c>
      <c r="Y53" s="140">
        <v>0</v>
      </c>
      <c r="Z53" s="140">
        <v>0</v>
      </c>
      <c r="AA53" s="140">
        <v>53.63121218748469</v>
      </c>
      <c r="AB53" s="140">
        <v>41.51407180278545</v>
      </c>
      <c r="AC53" s="140">
        <v>4.854716009729852</v>
      </c>
      <c r="AD53" s="140">
        <v>0</v>
      </c>
      <c r="AE53" s="140">
        <v>0</v>
      </c>
      <c r="AF53" s="140">
        <v>0</v>
      </c>
      <c r="AG53" s="140"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0">
        <v>0</v>
      </c>
      <c r="AN53" s="159">
        <v>100</v>
      </c>
      <c r="AO53" s="11"/>
      <c r="AQ53" s="81" t="s">
        <v>45</v>
      </c>
      <c r="AR53" s="82" t="s">
        <v>22</v>
      </c>
      <c r="AS53" s="89">
        <v>0</v>
      </c>
      <c r="AT53" s="89">
        <v>100</v>
      </c>
      <c r="AU53" s="89">
        <v>0</v>
      </c>
      <c r="AV53" s="89">
        <v>0</v>
      </c>
      <c r="AW53" s="83">
        <v>100</v>
      </c>
      <c r="BA53" s="81" t="s">
        <v>45</v>
      </c>
      <c r="BB53" s="82" t="s">
        <v>22</v>
      </c>
      <c r="BC53" s="87">
        <v>0</v>
      </c>
      <c r="BD53" s="87">
        <v>100</v>
      </c>
      <c r="BE53" s="87">
        <v>0</v>
      </c>
      <c r="BF53" s="83">
        <v>100</v>
      </c>
    </row>
    <row r="54" spans="1:58" ht="15" customHeight="1">
      <c r="A54" s="39" t="s">
        <v>46</v>
      </c>
      <c r="B54" s="47" t="s">
        <v>24</v>
      </c>
      <c r="C54" s="69"/>
      <c r="D54" s="70"/>
      <c r="E54" s="70"/>
      <c r="F54" s="70"/>
      <c r="G54" s="56">
        <v>13.573751157809827</v>
      </c>
      <c r="H54" s="56">
        <v>21.76915510759675</v>
      </c>
      <c r="I54" s="56">
        <v>12.079929345606796</v>
      </c>
      <c r="J54" s="56">
        <v>3.1657451736017537</v>
      </c>
      <c r="K54" s="56">
        <v>0.8237772023187794</v>
      </c>
      <c r="L54" s="56">
        <v>0.3460606552952037</v>
      </c>
      <c r="M54" s="56">
        <v>1.0180707743148631</v>
      </c>
      <c r="N54" s="56"/>
      <c r="O54" s="56"/>
      <c r="P54" s="56"/>
      <c r="Q54" s="56"/>
      <c r="R54" s="56"/>
      <c r="S54" s="38">
        <f t="shared" si="4"/>
        <v>52.776489416543974</v>
      </c>
      <c r="V54" s="158" t="s">
        <v>46</v>
      </c>
      <c r="W54" s="157" t="s">
        <v>24</v>
      </c>
      <c r="X54" s="140">
        <v>0</v>
      </c>
      <c r="Y54" s="140">
        <v>0</v>
      </c>
      <c r="Z54" s="140">
        <v>0</v>
      </c>
      <c r="AA54" s="140">
        <v>0</v>
      </c>
      <c r="AB54" s="140">
        <v>25.719314239864598</v>
      </c>
      <c r="AC54" s="140">
        <v>41.247827106841854</v>
      </c>
      <c r="AD54" s="140">
        <v>22.888845922025407</v>
      </c>
      <c r="AE54" s="140">
        <v>5.998400440422966</v>
      </c>
      <c r="AF54" s="140">
        <v>1.5608791176257129</v>
      </c>
      <c r="AG54" s="140">
        <v>0.6557098797608225</v>
      </c>
      <c r="AH54" s="140">
        <v>1.9290232934586327</v>
      </c>
      <c r="AI54" s="140">
        <v>0</v>
      </c>
      <c r="AJ54" s="140">
        <v>0</v>
      </c>
      <c r="AK54" s="140">
        <v>0</v>
      </c>
      <c r="AL54" s="140">
        <v>0</v>
      </c>
      <c r="AM54" s="140">
        <v>0</v>
      </c>
      <c r="AN54" s="159">
        <v>100</v>
      </c>
      <c r="AO54" s="11"/>
      <c r="AQ54" s="81" t="s">
        <v>46</v>
      </c>
      <c r="AR54" s="82" t="s">
        <v>24</v>
      </c>
      <c r="AS54" s="89">
        <v>0</v>
      </c>
      <c r="AT54" s="89">
        <v>95.85438770915484</v>
      </c>
      <c r="AU54" s="89">
        <v>4.145612290845168</v>
      </c>
      <c r="AV54" s="89">
        <v>0</v>
      </c>
      <c r="AW54" s="83">
        <v>100</v>
      </c>
      <c r="BA54" s="81" t="s">
        <v>46</v>
      </c>
      <c r="BB54" s="82" t="s">
        <v>24</v>
      </c>
      <c r="BC54" s="87">
        <v>0</v>
      </c>
      <c r="BD54" s="87">
        <v>100</v>
      </c>
      <c r="BE54" s="87">
        <v>0</v>
      </c>
      <c r="BF54" s="83">
        <v>100</v>
      </c>
    </row>
    <row r="55" spans="1:58" ht="15" customHeight="1">
      <c r="A55" s="39" t="s">
        <v>47</v>
      </c>
      <c r="B55" s="47" t="s">
        <v>26</v>
      </c>
      <c r="C55" s="69"/>
      <c r="D55" s="70"/>
      <c r="E55" s="70"/>
      <c r="F55" s="70"/>
      <c r="G55" s="56"/>
      <c r="H55" s="56">
        <v>2.418795011955194</v>
      </c>
      <c r="I55" s="56">
        <v>9.334490857968888</v>
      </c>
      <c r="J55" s="56">
        <v>17.015880308109427</v>
      </c>
      <c r="K55" s="56">
        <v>13.729620038646322</v>
      </c>
      <c r="L55" s="56">
        <v>11.766062280036927</v>
      </c>
      <c r="M55" s="56">
        <v>8.823280044062146</v>
      </c>
      <c r="N55" s="56">
        <v>5.317657306272209</v>
      </c>
      <c r="O55" s="56">
        <v>2.4276695624022016</v>
      </c>
      <c r="P55" s="56"/>
      <c r="Q55" s="56"/>
      <c r="R55" s="56"/>
      <c r="S55" s="38">
        <f t="shared" si="4"/>
        <v>70.83345540945331</v>
      </c>
      <c r="V55" s="158" t="s">
        <v>47</v>
      </c>
      <c r="W55" s="157" t="s">
        <v>26</v>
      </c>
      <c r="X55" s="140">
        <v>0</v>
      </c>
      <c r="Y55" s="140">
        <v>0</v>
      </c>
      <c r="Z55" s="140">
        <v>0</v>
      </c>
      <c r="AA55" s="140">
        <v>0</v>
      </c>
      <c r="AB55" s="140">
        <v>0</v>
      </c>
      <c r="AC55" s="140">
        <v>3.41476354354497</v>
      </c>
      <c r="AD55" s="140">
        <v>13.17808202919199</v>
      </c>
      <c r="AE55" s="140">
        <v>24.022377857678983</v>
      </c>
      <c r="AF55" s="140">
        <v>19.38295959060892</v>
      </c>
      <c r="AG55" s="140">
        <v>16.610882826516253</v>
      </c>
      <c r="AH55" s="140">
        <v>12.456373888664771</v>
      </c>
      <c r="AI55" s="140">
        <v>7.507267964739898</v>
      </c>
      <c r="AJ55" s="140">
        <v>3.427292299054225</v>
      </c>
      <c r="AK55" s="140">
        <v>0</v>
      </c>
      <c r="AL55" s="140">
        <v>0</v>
      </c>
      <c r="AM55" s="140">
        <v>0</v>
      </c>
      <c r="AN55" s="159">
        <v>100</v>
      </c>
      <c r="AO55" s="11"/>
      <c r="AQ55" s="81" t="s">
        <v>47</v>
      </c>
      <c r="AR55" s="82" t="s">
        <v>26</v>
      </c>
      <c r="AS55" s="89">
        <v>0</v>
      </c>
      <c r="AT55" s="89">
        <v>40.61522343041594</v>
      </c>
      <c r="AU55" s="89">
        <v>59.38477656958406</v>
      </c>
      <c r="AV55" s="89">
        <v>0</v>
      </c>
      <c r="AW55" s="83">
        <v>100</v>
      </c>
      <c r="BA55" s="81" t="s">
        <v>47</v>
      </c>
      <c r="BB55" s="82" t="s">
        <v>26</v>
      </c>
      <c r="BC55" s="87">
        <v>0</v>
      </c>
      <c r="BD55" s="87">
        <v>100</v>
      </c>
      <c r="BE55" s="87">
        <v>0</v>
      </c>
      <c r="BF55" s="83">
        <v>100</v>
      </c>
    </row>
    <row r="56" spans="1:58" ht="15" customHeight="1">
      <c r="A56" s="39" t="s">
        <v>42</v>
      </c>
      <c r="B56" s="47" t="s">
        <v>28</v>
      </c>
      <c r="C56" s="69"/>
      <c r="D56" s="70"/>
      <c r="E56" s="70"/>
      <c r="F56" s="70"/>
      <c r="G56" s="56"/>
      <c r="H56" s="56"/>
      <c r="I56" s="56"/>
      <c r="J56" s="56"/>
      <c r="K56" s="56">
        <v>0.8237772023187794</v>
      </c>
      <c r="L56" s="56">
        <v>2.7684852423616295</v>
      </c>
      <c r="M56" s="56">
        <v>8.144566194518905</v>
      </c>
      <c r="N56" s="56">
        <v>14.502701744378752</v>
      </c>
      <c r="O56" s="56">
        <v>11.167279987050128</v>
      </c>
      <c r="P56" s="56">
        <v>5.699745929118213</v>
      </c>
      <c r="Q56" s="56">
        <v>3.6907138617601034</v>
      </c>
      <c r="R56" s="56"/>
      <c r="S56" s="38">
        <f t="shared" si="4"/>
        <v>46.79727016150651</v>
      </c>
      <c r="V56" s="158" t="s">
        <v>42</v>
      </c>
      <c r="W56" s="157" t="s">
        <v>28</v>
      </c>
      <c r="X56" s="140">
        <v>0</v>
      </c>
      <c r="Y56" s="140">
        <v>0</v>
      </c>
      <c r="Z56" s="140">
        <v>0</v>
      </c>
      <c r="AA56" s="140">
        <v>0</v>
      </c>
      <c r="AB56" s="140">
        <v>0</v>
      </c>
      <c r="AC56" s="140">
        <v>0</v>
      </c>
      <c r="AD56" s="140">
        <v>0</v>
      </c>
      <c r="AE56" s="140">
        <v>0</v>
      </c>
      <c r="AF56" s="140">
        <v>1.7603103759594598</v>
      </c>
      <c r="AG56" s="140">
        <v>5.915911831624038</v>
      </c>
      <c r="AH56" s="140">
        <v>17.403934388502616</v>
      </c>
      <c r="AI56" s="140">
        <v>30.99048661241799</v>
      </c>
      <c r="AJ56" s="140">
        <v>23.863101305930165</v>
      </c>
      <c r="AK56" s="140">
        <v>12.179654730815018</v>
      </c>
      <c r="AL56" s="140">
        <v>7.886600754750715</v>
      </c>
      <c r="AM56" s="140">
        <v>0</v>
      </c>
      <c r="AN56" s="159">
        <v>100</v>
      </c>
      <c r="AO56" s="11"/>
      <c r="AQ56" s="81" t="s">
        <v>42</v>
      </c>
      <c r="AR56" s="82" t="s">
        <v>28</v>
      </c>
      <c r="AS56" s="89">
        <v>0</v>
      </c>
      <c r="AT56" s="89">
        <v>0</v>
      </c>
      <c r="AU56" s="89">
        <v>79.93374451443427</v>
      </c>
      <c r="AV56" s="89">
        <v>20.066255485565733</v>
      </c>
      <c r="AW56" s="83">
        <v>100</v>
      </c>
      <c r="BA56" s="81" t="s">
        <v>42</v>
      </c>
      <c r="BB56" s="82" t="s">
        <v>28</v>
      </c>
      <c r="BC56" s="87">
        <v>0</v>
      </c>
      <c r="BD56" s="89">
        <v>79.93374451443427</v>
      </c>
      <c r="BE56" s="89">
        <v>20.066255485565733</v>
      </c>
      <c r="BF56" s="83">
        <v>100</v>
      </c>
    </row>
    <row r="57" spans="1:58" ht="15" customHeight="1" thickBot="1">
      <c r="A57" s="41" t="s">
        <v>43</v>
      </c>
      <c r="B57" s="48" t="s">
        <v>30</v>
      </c>
      <c r="C57" s="69"/>
      <c r="D57" s="70"/>
      <c r="E57" s="70"/>
      <c r="F57" s="70"/>
      <c r="G57" s="56"/>
      <c r="H57" s="56"/>
      <c r="I57" s="56"/>
      <c r="J57" s="56"/>
      <c r="K57" s="56"/>
      <c r="L57" s="56"/>
      <c r="M57" s="56"/>
      <c r="N57" s="56">
        <v>0.4834233914792917</v>
      </c>
      <c r="O57" s="56">
        <v>8.254076512167485</v>
      </c>
      <c r="P57" s="56">
        <v>16.1492801325016</v>
      </c>
      <c r="Q57" s="56">
        <v>23.62056871526466</v>
      </c>
      <c r="R57" s="56">
        <v>27.311282577024762</v>
      </c>
      <c r="S57" s="43">
        <f t="shared" si="4"/>
        <v>75.8186313284378</v>
      </c>
      <c r="V57" s="160" t="s">
        <v>43</v>
      </c>
      <c r="W57" s="161" t="s">
        <v>30</v>
      </c>
      <c r="X57" s="165">
        <v>0</v>
      </c>
      <c r="Y57" s="165">
        <v>0</v>
      </c>
      <c r="Z57" s="165">
        <v>0</v>
      </c>
      <c r="AA57" s="165">
        <v>0</v>
      </c>
      <c r="AB57" s="165">
        <v>0</v>
      </c>
      <c r="AC57" s="165">
        <v>0</v>
      </c>
      <c r="AD57" s="165">
        <v>0</v>
      </c>
      <c r="AE57" s="165">
        <v>0</v>
      </c>
      <c r="AF57" s="165">
        <v>0</v>
      </c>
      <c r="AG57" s="165">
        <v>0</v>
      </c>
      <c r="AH57" s="165">
        <v>0</v>
      </c>
      <c r="AI57" s="165">
        <v>0.6376050094931888</v>
      </c>
      <c r="AJ57" s="165">
        <v>10.88660711430117</v>
      </c>
      <c r="AK57" s="165">
        <v>21.29988348450229</v>
      </c>
      <c r="AL57" s="165">
        <v>31.154042616442133</v>
      </c>
      <c r="AM57" s="165">
        <v>36.021861775261215</v>
      </c>
      <c r="AN57" s="162">
        <v>100</v>
      </c>
      <c r="AO57" s="11"/>
      <c r="AQ57" s="84" t="s">
        <v>43</v>
      </c>
      <c r="AR57" s="85" t="s">
        <v>30</v>
      </c>
      <c r="AS57" s="114">
        <v>0</v>
      </c>
      <c r="AT57" s="114">
        <v>0</v>
      </c>
      <c r="AU57" s="114">
        <v>11.524212123794358</v>
      </c>
      <c r="AV57" s="114">
        <v>88.47578787620563</v>
      </c>
      <c r="AW57" s="86">
        <v>100</v>
      </c>
      <c r="BA57" s="84" t="s">
        <v>43</v>
      </c>
      <c r="BB57" s="85" t="s">
        <v>30</v>
      </c>
      <c r="BC57" s="88">
        <v>0</v>
      </c>
      <c r="BD57" s="114">
        <v>11.524212123794358</v>
      </c>
      <c r="BE57" s="114">
        <v>88.47578787620563</v>
      </c>
      <c r="BF57" s="86">
        <v>100</v>
      </c>
    </row>
    <row r="58" spans="1:54" ht="15" customHeight="1" thickBot="1">
      <c r="A58" s="349" t="s">
        <v>0</v>
      </c>
      <c r="B58" s="358"/>
      <c r="C58" s="34">
        <f aca="true" t="shared" si="5" ref="C58:R58">SUM(C51:C57)</f>
        <v>163.95545135947089</v>
      </c>
      <c r="D58" s="34">
        <f t="shared" si="5"/>
        <v>110.6878071646674</v>
      </c>
      <c r="E58" s="34">
        <f t="shared" si="5"/>
        <v>79.99015214871557</v>
      </c>
      <c r="F58" s="34">
        <f t="shared" si="5"/>
        <v>44.43819917989491</v>
      </c>
      <c r="G58" s="44">
        <f t="shared" si="5"/>
        <v>32.318455137642445</v>
      </c>
      <c r="H58" s="44">
        <f t="shared" si="5"/>
        <v>26.002046378518337</v>
      </c>
      <c r="I58" s="44">
        <f t="shared" si="5"/>
        <v>21.414420203575684</v>
      </c>
      <c r="J58" s="44">
        <f t="shared" si="5"/>
        <v>20.18162548171118</v>
      </c>
      <c r="K58" s="44">
        <f t="shared" si="5"/>
        <v>15.377174443283883</v>
      </c>
      <c r="L58" s="44">
        <f t="shared" si="5"/>
        <v>14.88060817769376</v>
      </c>
      <c r="M58" s="44">
        <f t="shared" si="5"/>
        <v>17.985917012895914</v>
      </c>
      <c r="N58" s="44">
        <f t="shared" si="5"/>
        <v>20.303782442130252</v>
      </c>
      <c r="O58" s="44">
        <f t="shared" si="5"/>
        <v>21.849026061619814</v>
      </c>
      <c r="P58" s="44">
        <f t="shared" si="5"/>
        <v>21.849026061619814</v>
      </c>
      <c r="Q58" s="44">
        <f t="shared" si="5"/>
        <v>27.311282577024762</v>
      </c>
      <c r="R58" s="44">
        <f t="shared" si="5"/>
        <v>27.311282577024762</v>
      </c>
      <c r="S58" s="46">
        <f t="shared" si="4"/>
        <v>665.8562564074894</v>
      </c>
      <c r="AO58" s="11"/>
      <c r="BA58" s="11"/>
      <c r="BB58" s="11"/>
    </row>
    <row r="59" spans="1:54" ht="12.75">
      <c r="A59" s="20"/>
      <c r="B59" s="2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AO59" s="11"/>
      <c r="BA59" s="11"/>
      <c r="BB59" s="11"/>
    </row>
    <row r="60" spans="1:54" ht="12.75">
      <c r="A60" s="20"/>
      <c r="B60" s="2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AO60" s="11"/>
      <c r="BA60" s="11"/>
      <c r="BB60" s="11"/>
    </row>
    <row r="61" spans="1:54" ht="12.75">
      <c r="A61" s="20"/>
      <c r="B61" s="2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AO61" s="11"/>
      <c r="BA61" s="11"/>
      <c r="BB61" s="11"/>
    </row>
    <row r="62" spans="1:54" ht="13.5" thickBot="1">
      <c r="A62" s="20"/>
      <c r="B62" s="2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AO62" s="11"/>
      <c r="BA62" s="11"/>
      <c r="BB62" s="11"/>
    </row>
    <row r="63" spans="1:58" ht="15" customHeight="1" thickBot="1">
      <c r="A63" s="351" t="s">
        <v>48</v>
      </c>
      <c r="B63" s="352"/>
      <c r="C63" s="353" t="s">
        <v>14</v>
      </c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5"/>
      <c r="V63" s="342" t="s">
        <v>68</v>
      </c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4"/>
      <c r="AO63" s="11"/>
      <c r="AQ63" s="342" t="s">
        <v>67</v>
      </c>
      <c r="AR63" s="343"/>
      <c r="AS63" s="343"/>
      <c r="AT63" s="343"/>
      <c r="AU63" s="343"/>
      <c r="AV63" s="343"/>
      <c r="AW63" s="344"/>
      <c r="BA63" s="342" t="str">
        <f>AQ63</f>
        <v>Matrice Dents 14-17 &amp;44-47</v>
      </c>
      <c r="BB63" s="343"/>
      <c r="BC63" s="343"/>
      <c r="BD63" s="343"/>
      <c r="BE63" s="343"/>
      <c r="BF63" s="344"/>
    </row>
    <row r="64" spans="1:58" s="153" customFormat="1" ht="36.75" thickBot="1">
      <c r="A64" s="148" t="s">
        <v>15</v>
      </c>
      <c r="B64" s="149" t="s">
        <v>16</v>
      </c>
      <c r="C64" s="150">
        <v>2</v>
      </c>
      <c r="D64" s="151">
        <v>3</v>
      </c>
      <c r="E64" s="151">
        <v>4</v>
      </c>
      <c r="F64" s="151">
        <v>5</v>
      </c>
      <c r="G64" s="151">
        <v>6</v>
      </c>
      <c r="H64" s="151">
        <v>7</v>
      </c>
      <c r="I64" s="151">
        <v>8</v>
      </c>
      <c r="J64" s="151">
        <v>9</v>
      </c>
      <c r="K64" s="151">
        <v>10</v>
      </c>
      <c r="L64" s="151">
        <v>11</v>
      </c>
      <c r="M64" s="151">
        <v>12</v>
      </c>
      <c r="N64" s="151">
        <v>13</v>
      </c>
      <c r="O64" s="151">
        <v>14</v>
      </c>
      <c r="P64" s="151">
        <v>15</v>
      </c>
      <c r="Q64" s="151">
        <v>16</v>
      </c>
      <c r="R64" s="151">
        <v>17</v>
      </c>
      <c r="S64" s="152" t="s">
        <v>4</v>
      </c>
      <c r="V64" s="167" t="s">
        <v>57</v>
      </c>
      <c r="W64" s="168" t="s">
        <v>16</v>
      </c>
      <c r="X64" s="168">
        <v>2</v>
      </c>
      <c r="Y64" s="168">
        <v>3</v>
      </c>
      <c r="Z64" s="168">
        <v>4</v>
      </c>
      <c r="AA64" s="168">
        <v>5</v>
      </c>
      <c r="AB64" s="168">
        <v>6</v>
      </c>
      <c r="AC64" s="168">
        <v>7</v>
      </c>
      <c r="AD64" s="168">
        <v>8</v>
      </c>
      <c r="AE64" s="168">
        <v>9</v>
      </c>
      <c r="AF64" s="168">
        <v>10</v>
      </c>
      <c r="AG64" s="168">
        <v>11</v>
      </c>
      <c r="AH64" s="168">
        <v>12</v>
      </c>
      <c r="AI64" s="168">
        <v>13</v>
      </c>
      <c r="AJ64" s="168">
        <v>14</v>
      </c>
      <c r="AK64" s="168">
        <v>15</v>
      </c>
      <c r="AL64" s="168">
        <v>16</v>
      </c>
      <c r="AM64" s="168">
        <v>17</v>
      </c>
      <c r="AN64" s="169" t="s">
        <v>4</v>
      </c>
      <c r="AQ64" s="154" t="s">
        <v>57</v>
      </c>
      <c r="AR64" s="155" t="s">
        <v>16</v>
      </c>
      <c r="AS64" s="155" t="s">
        <v>49</v>
      </c>
      <c r="AT64" s="155" t="s">
        <v>58</v>
      </c>
      <c r="AU64" s="155" t="s">
        <v>59</v>
      </c>
      <c r="AV64" s="155" t="s">
        <v>60</v>
      </c>
      <c r="AW64" s="156" t="s">
        <v>4</v>
      </c>
      <c r="BA64" s="154" t="s">
        <v>57</v>
      </c>
      <c r="BB64" s="155" t="s">
        <v>16</v>
      </c>
      <c r="BC64" s="155" t="s">
        <v>49</v>
      </c>
      <c r="BD64" s="155" t="s">
        <v>61</v>
      </c>
      <c r="BE64" s="155" t="s">
        <v>60</v>
      </c>
      <c r="BF64" s="156" t="s">
        <v>4</v>
      </c>
    </row>
    <row r="65" spans="1:58" ht="15" customHeight="1">
      <c r="A65" s="36" t="s">
        <v>49</v>
      </c>
      <c r="B65" s="49" t="s">
        <v>18</v>
      </c>
      <c r="C65" s="67">
        <v>161.98601650830608</v>
      </c>
      <c r="D65" s="68">
        <v>18.226370649237023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38">
        <f aca="true" t="shared" si="6" ref="S65:S72">SUM(C65:R65)</f>
        <v>180.2123871575431</v>
      </c>
      <c r="V65" s="170" t="s">
        <v>49</v>
      </c>
      <c r="W65" s="157" t="s">
        <v>18</v>
      </c>
      <c r="X65" s="140">
        <v>89.88617212350482</v>
      </c>
      <c r="Y65" s="140">
        <v>10.113827876495185</v>
      </c>
      <c r="Z65" s="140">
        <v>0</v>
      </c>
      <c r="AA65" s="140">
        <v>0</v>
      </c>
      <c r="AB65" s="166">
        <v>0</v>
      </c>
      <c r="AC65" s="166">
        <v>0</v>
      </c>
      <c r="AD65" s="166">
        <v>0</v>
      </c>
      <c r="AE65" s="166">
        <v>0</v>
      </c>
      <c r="AF65" s="166">
        <v>0</v>
      </c>
      <c r="AG65" s="166">
        <v>0</v>
      </c>
      <c r="AH65" s="166">
        <v>0</v>
      </c>
      <c r="AI65" s="166">
        <v>0</v>
      </c>
      <c r="AJ65" s="166">
        <v>0</v>
      </c>
      <c r="AK65" s="166">
        <v>0</v>
      </c>
      <c r="AL65" s="166">
        <v>0</v>
      </c>
      <c r="AM65" s="166">
        <v>0</v>
      </c>
      <c r="AN65" s="159">
        <v>100</v>
      </c>
      <c r="AO65" s="11"/>
      <c r="AQ65" s="77" t="s">
        <v>49</v>
      </c>
      <c r="AR65" s="82" t="s">
        <v>18</v>
      </c>
      <c r="AS65" s="87">
        <v>100</v>
      </c>
      <c r="AT65" s="87">
        <v>0</v>
      </c>
      <c r="AU65" s="87">
        <v>0</v>
      </c>
      <c r="AV65" s="87">
        <v>0</v>
      </c>
      <c r="AW65" s="83">
        <v>100</v>
      </c>
      <c r="BA65" s="77" t="s">
        <v>49</v>
      </c>
      <c r="BB65" s="82" t="s">
        <v>18</v>
      </c>
      <c r="BC65" s="87">
        <v>100</v>
      </c>
      <c r="BD65" s="87">
        <v>0</v>
      </c>
      <c r="BE65" s="87">
        <v>0</v>
      </c>
      <c r="BF65" s="83">
        <v>100</v>
      </c>
    </row>
    <row r="66" spans="1:58" ht="15" customHeight="1">
      <c r="A66" s="39" t="s">
        <v>50</v>
      </c>
      <c r="B66" s="47" t="s">
        <v>20</v>
      </c>
      <c r="C66" s="69"/>
      <c r="D66" s="70">
        <v>91.13185324618512</v>
      </c>
      <c r="E66" s="70">
        <v>79.02930948026253</v>
      </c>
      <c r="F66" s="70">
        <v>23.708379778679067</v>
      </c>
      <c r="G66" s="56">
        <v>2.554419637305553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38">
        <f t="shared" si="6"/>
        <v>196.42396214243226</v>
      </c>
      <c r="V66" s="170" t="s">
        <v>50</v>
      </c>
      <c r="W66" s="157" t="s">
        <v>20</v>
      </c>
      <c r="X66" s="140">
        <v>0</v>
      </c>
      <c r="Y66" s="140">
        <v>46.395486707524505</v>
      </c>
      <c r="Z66" s="140">
        <v>40.23404711842451</v>
      </c>
      <c r="AA66" s="140">
        <v>12.070003842752895</v>
      </c>
      <c r="AB66" s="140">
        <v>1.3004623312980903</v>
      </c>
      <c r="AC66" s="140">
        <v>0</v>
      </c>
      <c r="AD66" s="140">
        <v>0</v>
      </c>
      <c r="AE66" s="140">
        <v>0</v>
      </c>
      <c r="AF66" s="140">
        <v>0</v>
      </c>
      <c r="AG66" s="140">
        <v>0</v>
      </c>
      <c r="AH66" s="140">
        <v>0</v>
      </c>
      <c r="AI66" s="140">
        <v>0</v>
      </c>
      <c r="AJ66" s="140">
        <v>0</v>
      </c>
      <c r="AK66" s="140">
        <v>0</v>
      </c>
      <c r="AL66" s="140">
        <v>0</v>
      </c>
      <c r="AM66" s="140">
        <v>0</v>
      </c>
      <c r="AN66" s="159">
        <v>100</v>
      </c>
      <c r="AO66" s="11"/>
      <c r="AQ66" s="77" t="s">
        <v>50</v>
      </c>
      <c r="AR66" s="82" t="s">
        <v>20</v>
      </c>
      <c r="AS66" s="89">
        <v>86.62953382594901</v>
      </c>
      <c r="AT66" s="89">
        <v>13.370466174050986</v>
      </c>
      <c r="AU66" s="89">
        <v>0</v>
      </c>
      <c r="AV66" s="87">
        <v>0</v>
      </c>
      <c r="AW66" s="83">
        <v>100</v>
      </c>
      <c r="BA66" s="77" t="s">
        <v>50</v>
      </c>
      <c r="BB66" s="82" t="s">
        <v>20</v>
      </c>
      <c r="BC66" s="89">
        <v>84.00092622724402</v>
      </c>
      <c r="BD66" s="87">
        <v>15.99907377275597</v>
      </c>
      <c r="BE66" s="87">
        <v>0</v>
      </c>
      <c r="BF66" s="83">
        <v>100</v>
      </c>
    </row>
    <row r="67" spans="1:58" ht="15" customHeight="1">
      <c r="A67" s="39" t="s">
        <v>34</v>
      </c>
      <c r="B67" s="47" t="s">
        <v>22</v>
      </c>
      <c r="C67" s="69"/>
      <c r="D67" s="70"/>
      <c r="E67" s="70"/>
      <c r="F67" s="70">
        <v>20.19602721887476</v>
      </c>
      <c r="G67" s="56">
        <v>17.88093746113887</v>
      </c>
      <c r="H67" s="56">
        <v>3.5031422025112744</v>
      </c>
      <c r="I67" s="56">
        <v>0.5289297482715015</v>
      </c>
      <c r="J67" s="56"/>
      <c r="K67" s="56"/>
      <c r="L67" s="56"/>
      <c r="M67" s="56"/>
      <c r="N67" s="56"/>
      <c r="O67" s="56"/>
      <c r="P67" s="56"/>
      <c r="Q67" s="56"/>
      <c r="R67" s="56"/>
      <c r="S67" s="38">
        <f t="shared" si="6"/>
        <v>42.10903663079641</v>
      </c>
      <c r="V67" s="170" t="s">
        <v>34</v>
      </c>
      <c r="W67" s="157" t="s">
        <v>22</v>
      </c>
      <c r="X67" s="166">
        <v>0</v>
      </c>
      <c r="Y67" s="166">
        <v>0</v>
      </c>
      <c r="Z67" s="166">
        <v>0</v>
      </c>
      <c r="AA67" s="166">
        <v>47.961266357028016</v>
      </c>
      <c r="AB67" s="140">
        <v>42.46342089921302</v>
      </c>
      <c r="AC67" s="140">
        <v>8.319217162876754</v>
      </c>
      <c r="AD67" s="140">
        <v>1.2560955808822023</v>
      </c>
      <c r="AE67" s="140">
        <v>0</v>
      </c>
      <c r="AF67" s="140">
        <v>0</v>
      </c>
      <c r="AG67" s="140">
        <v>0</v>
      </c>
      <c r="AH67" s="140">
        <v>0</v>
      </c>
      <c r="AI67" s="140">
        <v>0</v>
      </c>
      <c r="AJ67" s="140">
        <v>0</v>
      </c>
      <c r="AK67" s="140">
        <v>0</v>
      </c>
      <c r="AL67" s="140">
        <v>0</v>
      </c>
      <c r="AM67" s="140">
        <v>0</v>
      </c>
      <c r="AN67" s="159">
        <v>100</v>
      </c>
      <c r="AO67" s="11"/>
      <c r="AQ67" s="77" t="s">
        <v>34</v>
      </c>
      <c r="AR67" s="82" t="s">
        <v>22</v>
      </c>
      <c r="AS67" s="89">
        <v>0</v>
      </c>
      <c r="AT67" s="89">
        <v>100</v>
      </c>
      <c r="AU67" s="89">
        <v>0</v>
      </c>
      <c r="AV67" s="87">
        <v>0</v>
      </c>
      <c r="AW67" s="83">
        <v>100</v>
      </c>
      <c r="BA67" s="77" t="s">
        <v>34</v>
      </c>
      <c r="BB67" s="82" t="s">
        <v>22</v>
      </c>
      <c r="BC67" s="87">
        <v>0</v>
      </c>
      <c r="BD67" s="87">
        <v>100</v>
      </c>
      <c r="BE67" s="87">
        <v>0</v>
      </c>
      <c r="BF67" s="83">
        <v>100</v>
      </c>
    </row>
    <row r="68" spans="1:58" ht="15" customHeight="1">
      <c r="A68" s="39" t="s">
        <v>35</v>
      </c>
      <c r="B68" s="47" t="s">
        <v>24</v>
      </c>
      <c r="C68" s="69"/>
      <c r="D68" s="70"/>
      <c r="E68" s="70"/>
      <c r="F68" s="70"/>
      <c r="G68" s="56">
        <v>11.494888367874989</v>
      </c>
      <c r="H68" s="56">
        <v>20.434996181315768</v>
      </c>
      <c r="I68" s="56">
        <v>11.636454461973033</v>
      </c>
      <c r="J68" s="56">
        <v>1.595136284320235</v>
      </c>
      <c r="K68" s="56"/>
      <c r="L68" s="56"/>
      <c r="M68" s="56"/>
      <c r="N68" s="56"/>
      <c r="O68" s="56"/>
      <c r="P68" s="56"/>
      <c r="Q68" s="56"/>
      <c r="R68" s="56"/>
      <c r="S68" s="38">
        <f t="shared" si="6"/>
        <v>45.161475295484024</v>
      </c>
      <c r="V68" s="170" t="s">
        <v>35</v>
      </c>
      <c r="W68" s="157" t="s">
        <v>24</v>
      </c>
      <c r="X68" s="166">
        <v>0</v>
      </c>
      <c r="Y68" s="166">
        <v>0</v>
      </c>
      <c r="Z68" s="166">
        <v>0</v>
      </c>
      <c r="AA68" s="166">
        <v>0</v>
      </c>
      <c r="AB68" s="140">
        <v>25.452862849731645</v>
      </c>
      <c r="AC68" s="140">
        <v>45.24873478470972</v>
      </c>
      <c r="AD68" s="140">
        <v>25.76632934561514</v>
      </c>
      <c r="AE68" s="140">
        <v>3.5320730199434887</v>
      </c>
      <c r="AF68" s="140">
        <v>0</v>
      </c>
      <c r="AG68" s="140">
        <v>0</v>
      </c>
      <c r="AH68" s="140">
        <v>0</v>
      </c>
      <c r="AI68" s="140">
        <v>0</v>
      </c>
      <c r="AJ68" s="140">
        <v>0</v>
      </c>
      <c r="AK68" s="140">
        <v>0</v>
      </c>
      <c r="AL68" s="140">
        <v>0</v>
      </c>
      <c r="AM68" s="140">
        <v>0</v>
      </c>
      <c r="AN68" s="159">
        <v>100</v>
      </c>
      <c r="AO68" s="11"/>
      <c r="AQ68" s="77" t="s">
        <v>35</v>
      </c>
      <c r="AR68" s="82" t="s">
        <v>24</v>
      </c>
      <c r="AS68" s="89">
        <v>0</v>
      </c>
      <c r="AT68" s="89">
        <v>100</v>
      </c>
      <c r="AU68" s="89">
        <v>0</v>
      </c>
      <c r="AV68" s="87">
        <v>0</v>
      </c>
      <c r="AW68" s="83">
        <v>100</v>
      </c>
      <c r="BA68" s="77" t="s">
        <v>35</v>
      </c>
      <c r="BB68" s="82" t="s">
        <v>24</v>
      </c>
      <c r="BC68" s="87">
        <v>0</v>
      </c>
      <c r="BD68" s="87">
        <v>100</v>
      </c>
      <c r="BE68" s="87">
        <v>0</v>
      </c>
      <c r="BF68" s="83">
        <v>100</v>
      </c>
    </row>
    <row r="69" spans="1:58" ht="15" customHeight="1">
      <c r="A69" s="39" t="s">
        <v>51</v>
      </c>
      <c r="B69" s="47" t="s">
        <v>26</v>
      </c>
      <c r="C69" s="69"/>
      <c r="D69" s="70"/>
      <c r="E69" s="70"/>
      <c r="F69" s="70"/>
      <c r="G69" s="56"/>
      <c r="H69" s="56">
        <v>1.7515711012556372</v>
      </c>
      <c r="I69" s="56">
        <v>8.991805720615526</v>
      </c>
      <c r="J69" s="56">
        <v>18.344067269682704</v>
      </c>
      <c r="K69" s="56">
        <v>14.34843788142922</v>
      </c>
      <c r="L69" s="56">
        <v>12.251551777931049</v>
      </c>
      <c r="M69" s="56">
        <v>9.568391517833055</v>
      </c>
      <c r="N69" s="56">
        <v>3.2655640033679707</v>
      </c>
      <c r="O69" s="56">
        <v>1.962415936192443</v>
      </c>
      <c r="P69" s="56"/>
      <c r="Q69" s="56"/>
      <c r="R69" s="56"/>
      <c r="S69" s="38">
        <f t="shared" si="6"/>
        <v>70.4838052083076</v>
      </c>
      <c r="V69" s="170" t="s">
        <v>51</v>
      </c>
      <c r="W69" s="157" t="s">
        <v>26</v>
      </c>
      <c r="X69" s="166">
        <v>0</v>
      </c>
      <c r="Y69" s="166">
        <v>0</v>
      </c>
      <c r="Z69" s="166">
        <v>0</v>
      </c>
      <c r="AA69" s="166">
        <v>0</v>
      </c>
      <c r="AB69" s="140">
        <v>0</v>
      </c>
      <c r="AC69" s="140">
        <v>2.485068869478669</v>
      </c>
      <c r="AD69" s="140">
        <v>12.757264869626681</v>
      </c>
      <c r="AE69" s="140">
        <v>26.025932078253593</v>
      </c>
      <c r="AF69" s="140">
        <v>20.35707044905407</v>
      </c>
      <c r="AG69" s="140">
        <v>17.382080524345774</v>
      </c>
      <c r="AH69" s="140">
        <v>13.575304979001434</v>
      </c>
      <c r="AI69" s="140">
        <v>4.633069956590644</v>
      </c>
      <c r="AJ69" s="140">
        <v>2.784208273649139</v>
      </c>
      <c r="AK69" s="140">
        <v>0</v>
      </c>
      <c r="AL69" s="140">
        <v>0</v>
      </c>
      <c r="AM69" s="140">
        <v>0</v>
      </c>
      <c r="AN69" s="159">
        <v>100</v>
      </c>
      <c r="AO69" s="11"/>
      <c r="AQ69" s="77" t="s">
        <v>51</v>
      </c>
      <c r="AR69" s="82" t="s">
        <v>26</v>
      </c>
      <c r="AS69" s="89">
        <v>0</v>
      </c>
      <c r="AT69" s="89">
        <v>41.268265817358945</v>
      </c>
      <c r="AU69" s="89">
        <v>58.73173418264106</v>
      </c>
      <c r="AV69" s="87">
        <v>0</v>
      </c>
      <c r="AW69" s="83">
        <v>100</v>
      </c>
      <c r="BA69" s="77" t="s">
        <v>51</v>
      </c>
      <c r="BB69" s="82" t="s">
        <v>26</v>
      </c>
      <c r="BC69" s="87">
        <v>0</v>
      </c>
      <c r="BD69" s="87">
        <v>100</v>
      </c>
      <c r="BE69" s="87">
        <v>0</v>
      </c>
      <c r="BF69" s="83">
        <v>100</v>
      </c>
    </row>
    <row r="70" spans="1:58" ht="15" customHeight="1">
      <c r="A70" s="39" t="s">
        <v>52</v>
      </c>
      <c r="B70" s="47" t="s">
        <v>28</v>
      </c>
      <c r="C70" s="69"/>
      <c r="D70" s="70"/>
      <c r="E70" s="70"/>
      <c r="F70" s="70"/>
      <c r="G70" s="56"/>
      <c r="H70" s="56"/>
      <c r="I70" s="56"/>
      <c r="J70" s="56"/>
      <c r="K70" s="56">
        <v>0.8440257577311306</v>
      </c>
      <c r="L70" s="56">
        <v>2.45031035558621</v>
      </c>
      <c r="M70" s="56">
        <v>8.201478443856903</v>
      </c>
      <c r="N70" s="56">
        <v>14.461783443486729</v>
      </c>
      <c r="O70" s="56">
        <v>9.321475696914105</v>
      </c>
      <c r="P70" s="56">
        <v>3.8376133863318884</v>
      </c>
      <c r="Q70" s="56"/>
      <c r="R70" s="56"/>
      <c r="S70" s="38">
        <f t="shared" si="6"/>
        <v>39.11668708390697</v>
      </c>
      <c r="V70" s="170" t="s">
        <v>52</v>
      </c>
      <c r="W70" s="157" t="s">
        <v>28</v>
      </c>
      <c r="X70" s="166">
        <v>0</v>
      </c>
      <c r="Y70" s="166">
        <v>0</v>
      </c>
      <c r="Z70" s="166">
        <v>0</v>
      </c>
      <c r="AA70" s="166">
        <v>0</v>
      </c>
      <c r="AB70" s="140">
        <v>0</v>
      </c>
      <c r="AC70" s="140">
        <v>0</v>
      </c>
      <c r="AD70" s="140">
        <v>0</v>
      </c>
      <c r="AE70" s="140">
        <v>0</v>
      </c>
      <c r="AF70" s="140">
        <v>2.1577127836021988</v>
      </c>
      <c r="AG70" s="140">
        <v>6.264105010555186</v>
      </c>
      <c r="AH70" s="140">
        <v>20.966700033324347</v>
      </c>
      <c r="AI70" s="140">
        <v>36.97088000439706</v>
      </c>
      <c r="AJ70" s="140">
        <v>23.82992117128718</v>
      </c>
      <c r="AK70" s="140">
        <v>9.81068099683402</v>
      </c>
      <c r="AL70" s="140">
        <v>0</v>
      </c>
      <c r="AM70" s="140">
        <v>0</v>
      </c>
      <c r="AN70" s="159">
        <v>100</v>
      </c>
      <c r="AO70" s="11"/>
      <c r="AQ70" s="77" t="s">
        <v>52</v>
      </c>
      <c r="AR70" s="82" t="s">
        <v>28</v>
      </c>
      <c r="AS70" s="89">
        <v>0</v>
      </c>
      <c r="AT70" s="89">
        <v>0</v>
      </c>
      <c r="AU70" s="89">
        <v>90.18931900316598</v>
      </c>
      <c r="AV70" s="89">
        <v>9.81068099683402</v>
      </c>
      <c r="AW70" s="83">
        <v>100</v>
      </c>
      <c r="BA70" s="77" t="s">
        <v>52</v>
      </c>
      <c r="BB70" s="82" t="s">
        <v>28</v>
      </c>
      <c r="BC70" s="87">
        <v>0</v>
      </c>
      <c r="BD70" s="87">
        <v>90</v>
      </c>
      <c r="BE70" s="87">
        <v>10</v>
      </c>
      <c r="BF70" s="83">
        <v>100</v>
      </c>
    </row>
    <row r="71" spans="1:58" ht="15" customHeight="1" thickBot="1">
      <c r="A71" s="41" t="s">
        <v>53</v>
      </c>
      <c r="B71" s="48" t="s">
        <v>30</v>
      </c>
      <c r="C71" s="69"/>
      <c r="D71" s="70"/>
      <c r="E71" s="70"/>
      <c r="F71" s="70"/>
      <c r="G71" s="56"/>
      <c r="H71" s="56"/>
      <c r="I71" s="56"/>
      <c r="J71" s="56"/>
      <c r="K71" s="56"/>
      <c r="L71" s="56"/>
      <c r="M71" s="56"/>
      <c r="N71" s="56">
        <v>2.3325457166914076</v>
      </c>
      <c r="O71" s="56">
        <v>10.302683665010326</v>
      </c>
      <c r="P71" s="56">
        <v>17.748961911784985</v>
      </c>
      <c r="Q71" s="56">
        <v>26.983219122646087</v>
      </c>
      <c r="R71" s="56">
        <v>26.983219122646084</v>
      </c>
      <c r="S71" s="43">
        <f t="shared" si="6"/>
        <v>84.35062953877889</v>
      </c>
      <c r="V71" s="171" t="s">
        <v>53</v>
      </c>
      <c r="W71" s="161" t="s">
        <v>30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0</v>
      </c>
      <c r="AG71" s="172">
        <v>0</v>
      </c>
      <c r="AH71" s="172">
        <v>0</v>
      </c>
      <c r="AI71" s="165">
        <v>2.7652973421129667</v>
      </c>
      <c r="AJ71" s="165">
        <v>12.2141159127613</v>
      </c>
      <c r="AK71" s="172">
        <v>21.04188434494751</v>
      </c>
      <c r="AL71" s="172">
        <v>31.98935120008911</v>
      </c>
      <c r="AM71" s="172">
        <v>31.98935120008911</v>
      </c>
      <c r="AN71" s="162">
        <v>100</v>
      </c>
      <c r="AO71" s="11"/>
      <c r="AQ71" s="78" t="s">
        <v>53</v>
      </c>
      <c r="AR71" s="85" t="s">
        <v>30</v>
      </c>
      <c r="AS71" s="88">
        <v>0</v>
      </c>
      <c r="AT71" s="88">
        <v>0</v>
      </c>
      <c r="AU71" s="88">
        <v>14.979413254874267</v>
      </c>
      <c r="AV71" s="88">
        <v>85.02058674512574</v>
      </c>
      <c r="AW71" s="86">
        <v>100</v>
      </c>
      <c r="BA71" s="78" t="s">
        <v>53</v>
      </c>
      <c r="BB71" s="85" t="s">
        <v>30</v>
      </c>
      <c r="BC71" s="88">
        <v>0</v>
      </c>
      <c r="BD71" s="88">
        <v>15</v>
      </c>
      <c r="BE71" s="88">
        <v>85</v>
      </c>
      <c r="BF71" s="86">
        <v>100</v>
      </c>
    </row>
    <row r="72" spans="1:54" ht="15" customHeight="1" thickBot="1">
      <c r="A72" s="349" t="s">
        <v>0</v>
      </c>
      <c r="B72" s="358"/>
      <c r="C72" s="34">
        <f aca="true" t="shared" si="7" ref="C72:R72">SUM(C65:C71)</f>
        <v>161.98601650830608</v>
      </c>
      <c r="D72" s="34">
        <f t="shared" si="7"/>
        <v>109.35822389542214</v>
      </c>
      <c r="E72" s="34">
        <f t="shared" si="7"/>
        <v>79.02930948026253</v>
      </c>
      <c r="F72" s="34">
        <f t="shared" si="7"/>
        <v>43.90440699755383</v>
      </c>
      <c r="G72" s="34">
        <f t="shared" si="7"/>
        <v>31.930245466319413</v>
      </c>
      <c r="H72" s="34">
        <f t="shared" si="7"/>
        <v>25.68970948508268</v>
      </c>
      <c r="I72" s="34">
        <f t="shared" si="7"/>
        <v>21.15718993086006</v>
      </c>
      <c r="J72" s="34">
        <f t="shared" si="7"/>
        <v>19.939203554002937</v>
      </c>
      <c r="K72" s="34">
        <f t="shared" si="7"/>
        <v>15.192463639160351</v>
      </c>
      <c r="L72" s="44">
        <f t="shared" si="7"/>
        <v>14.701862133517258</v>
      </c>
      <c r="M72" s="44">
        <f t="shared" si="7"/>
        <v>17.769869961689956</v>
      </c>
      <c r="N72" s="44">
        <f t="shared" si="7"/>
        <v>20.059893163546107</v>
      </c>
      <c r="O72" s="44">
        <f t="shared" si="7"/>
        <v>21.586575298116873</v>
      </c>
      <c r="P72" s="44">
        <f t="shared" si="7"/>
        <v>21.586575298116873</v>
      </c>
      <c r="Q72" s="44">
        <f t="shared" si="7"/>
        <v>26.983219122646087</v>
      </c>
      <c r="R72" s="45">
        <f t="shared" si="7"/>
        <v>26.983219122646084</v>
      </c>
      <c r="S72" s="46">
        <f t="shared" si="6"/>
        <v>657.8579830572494</v>
      </c>
      <c r="AO72" s="11"/>
      <c r="BA72" s="11"/>
      <c r="BB72" s="11"/>
    </row>
    <row r="73" spans="1:54" ht="12.75">
      <c r="A73" s="20"/>
      <c r="B73" s="2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AO73" s="11"/>
      <c r="BA73" s="11"/>
      <c r="BB73" s="11"/>
    </row>
    <row r="74" spans="3:54" ht="12.75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O74" s="11"/>
      <c r="BA74" s="11"/>
      <c r="BB74" s="11"/>
    </row>
    <row r="75" spans="1:54" ht="12.75">
      <c r="A75" s="11"/>
      <c r="B75" s="11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AO75" s="11"/>
      <c r="BA75" s="11"/>
      <c r="BB75" s="11"/>
    </row>
    <row r="76" spans="1:54" ht="12.75">
      <c r="A76" s="11"/>
      <c r="B76" s="11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AO76" s="11"/>
      <c r="BA76" s="11"/>
      <c r="BB76" s="11"/>
    </row>
    <row r="77" spans="1:54" ht="12.75">
      <c r="A77" s="11"/>
      <c r="B77" s="11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AO77" s="11"/>
      <c r="BA77" s="11"/>
      <c r="BB77" s="11"/>
    </row>
    <row r="78" spans="1:54" ht="12.75">
      <c r="A78" s="11"/>
      <c r="B78" s="11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AO78" s="11"/>
      <c r="BA78" s="11"/>
      <c r="BB78" s="11"/>
    </row>
    <row r="79" spans="1:54" ht="12.75">
      <c r="A79" s="11"/>
      <c r="B79" s="11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AO79" s="11"/>
      <c r="BA79" s="11"/>
      <c r="BB79" s="11"/>
    </row>
    <row r="80" spans="1:54" ht="12.75">
      <c r="A80" s="11"/>
      <c r="B80" s="1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AO80" s="11"/>
      <c r="BA80" s="11"/>
      <c r="BB80" s="11"/>
    </row>
    <row r="81" spans="1:54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AO81" s="11"/>
      <c r="BA81" s="11"/>
      <c r="BB81" s="11"/>
    </row>
    <row r="82" spans="1:54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AO82" s="11"/>
      <c r="BA82" s="11"/>
      <c r="BB82" s="11"/>
    </row>
    <row r="83" spans="1:54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AO83" s="11"/>
      <c r="BA83" s="11"/>
      <c r="BB83" s="11"/>
    </row>
    <row r="84" spans="41:54" ht="12.75">
      <c r="AO84" s="11"/>
      <c r="BA84" s="11"/>
      <c r="BB84" s="11"/>
    </row>
    <row r="85" spans="41:54" ht="12.75">
      <c r="AO85" s="11"/>
      <c r="BA85" s="11"/>
      <c r="BB85" s="11"/>
    </row>
    <row r="86" spans="41:54" ht="12.75">
      <c r="AO86" s="11"/>
      <c r="BA86" s="11"/>
      <c r="BB86" s="11"/>
    </row>
    <row r="87" spans="1:54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AO87" s="11"/>
      <c r="BA87" s="11"/>
      <c r="BB87" s="11"/>
    </row>
    <row r="88" spans="1:54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AO88" s="11"/>
      <c r="BA88" s="11"/>
      <c r="BB88" s="11"/>
    </row>
    <row r="89" spans="1:54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AO89" s="11"/>
      <c r="BA89" s="11"/>
      <c r="BB89" s="11"/>
    </row>
    <row r="90" spans="1:54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AO90" s="11"/>
      <c r="BA90" s="11"/>
      <c r="BB90" s="11"/>
    </row>
    <row r="91" spans="1:54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AO91" s="11"/>
      <c r="BA91" s="11"/>
      <c r="BB91" s="11"/>
    </row>
    <row r="92" spans="1:54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AO92" s="11"/>
      <c r="BA92" s="11"/>
      <c r="BB92" s="11"/>
    </row>
    <row r="93" spans="1:54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AO93" s="11"/>
      <c r="BA93" s="11"/>
      <c r="BB93" s="11"/>
    </row>
    <row r="94" spans="1:54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AO94" s="11"/>
      <c r="BA94" s="11"/>
      <c r="BB94" s="11"/>
    </row>
    <row r="95" spans="1:54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AO95" s="11"/>
      <c r="BA95" s="11"/>
      <c r="BB95" s="11"/>
    </row>
    <row r="96" spans="41:54" ht="12.75">
      <c r="AO96" s="11"/>
      <c r="BA96" s="11"/>
      <c r="BB96" s="11"/>
    </row>
    <row r="97" spans="41:54" ht="12.75">
      <c r="AO97" s="11"/>
      <c r="BA97" s="11"/>
      <c r="BB97" s="11"/>
    </row>
    <row r="98" spans="41:54" ht="12.75">
      <c r="AO98" s="11"/>
      <c r="BA98" s="11"/>
      <c r="BB98" s="11"/>
    </row>
    <row r="99" spans="1:54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AO99" s="11"/>
      <c r="BA99" s="11"/>
      <c r="BB99" s="11"/>
    </row>
    <row r="100" spans="1:54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AO100" s="11"/>
      <c r="BA100" s="11"/>
      <c r="BB100" s="11"/>
    </row>
    <row r="101" spans="1:54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AO101" s="11"/>
      <c r="BA101" s="11"/>
      <c r="BB101" s="11"/>
    </row>
    <row r="102" spans="1:54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AO102" s="11"/>
      <c r="BA102" s="11"/>
      <c r="BB102" s="11"/>
    </row>
    <row r="103" spans="1:54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AO103" s="11"/>
      <c r="BA103" s="11"/>
      <c r="BB103" s="11"/>
    </row>
    <row r="104" spans="1:54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AO104" s="11"/>
      <c r="BA104" s="11"/>
      <c r="BB104" s="11"/>
    </row>
    <row r="105" spans="1:54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AO105" s="11"/>
      <c r="BA105" s="11"/>
      <c r="BB105" s="11"/>
    </row>
    <row r="106" spans="1:54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AO106" s="11"/>
      <c r="BA106" s="11"/>
      <c r="BB106" s="11"/>
    </row>
    <row r="107" spans="1:54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AO107" s="11"/>
      <c r="BA107" s="11"/>
      <c r="BB107" s="11"/>
    </row>
    <row r="108" spans="41:54" ht="12.75">
      <c r="AO108" s="11"/>
      <c r="BA108" s="11"/>
      <c r="BB108" s="11"/>
    </row>
    <row r="109" spans="41:54" ht="12.75">
      <c r="AO109" s="11"/>
      <c r="BA109" s="11"/>
      <c r="BB109" s="11"/>
    </row>
    <row r="110" spans="41:54" ht="12.75">
      <c r="AO110" s="11"/>
      <c r="BA110" s="11"/>
      <c r="BB110" s="11"/>
    </row>
    <row r="111" spans="41:54" ht="12.75">
      <c r="AO111" s="11"/>
      <c r="BA111" s="11"/>
      <c r="BB111" s="11"/>
    </row>
    <row r="112" ht="12.75">
      <c r="AO112" s="11"/>
    </row>
    <row r="113" ht="12.75">
      <c r="AO113" s="11"/>
    </row>
    <row r="114" ht="12.75">
      <c r="AO114" s="11"/>
    </row>
    <row r="115" ht="12.75">
      <c r="AO115" s="11"/>
    </row>
    <row r="116" ht="12.75">
      <c r="AO116" s="11"/>
    </row>
    <row r="117" ht="12.75">
      <c r="AO117" s="11"/>
    </row>
    <row r="118" ht="12.75">
      <c r="AO118" s="11"/>
    </row>
    <row r="119" ht="12.75">
      <c r="AO119" s="11"/>
    </row>
    <row r="120" ht="12.75">
      <c r="AO120" s="11"/>
    </row>
    <row r="121" ht="12.75">
      <c r="AO121" s="11"/>
    </row>
    <row r="122" ht="12.75">
      <c r="AO122" s="11"/>
    </row>
    <row r="123" ht="12.75">
      <c r="AO123" s="11"/>
    </row>
  </sheetData>
  <sheetProtection/>
  <mergeCells count="35">
    <mergeCell ref="BA49:BF49"/>
    <mergeCell ref="BA63:BF63"/>
    <mergeCell ref="A1:S1"/>
    <mergeCell ref="V1:AN1"/>
    <mergeCell ref="BA5:BF5"/>
    <mergeCell ref="AQ35:AW35"/>
    <mergeCell ref="BA20:BF20"/>
    <mergeCell ref="BA35:BF35"/>
    <mergeCell ref="AQ49:AW49"/>
    <mergeCell ref="A5:B5"/>
    <mergeCell ref="C5:S5"/>
    <mergeCell ref="A15:B15"/>
    <mergeCell ref="A20:B20"/>
    <mergeCell ref="C20:S20"/>
    <mergeCell ref="V2:AN2"/>
    <mergeCell ref="A44:B44"/>
    <mergeCell ref="A72:B72"/>
    <mergeCell ref="A49:B49"/>
    <mergeCell ref="C49:S49"/>
    <mergeCell ref="A58:B58"/>
    <mergeCell ref="A63:B63"/>
    <mergeCell ref="C63:S63"/>
    <mergeCell ref="AQ2:AW2"/>
    <mergeCell ref="BA2:BF2"/>
    <mergeCell ref="V20:AN20"/>
    <mergeCell ref="V35:AN35"/>
    <mergeCell ref="A30:B30"/>
    <mergeCell ref="A35:B35"/>
    <mergeCell ref="C35:S35"/>
    <mergeCell ref="V49:AN49"/>
    <mergeCell ref="V63:AN63"/>
    <mergeCell ref="AQ5:AW5"/>
    <mergeCell ref="AQ20:AW20"/>
    <mergeCell ref="V5:AN5"/>
    <mergeCell ref="AQ63:AW63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4"/>
  <sheetViews>
    <sheetView zoomScale="75" zoomScaleNormal="75" zoomScalePageLayoutView="0" workbookViewId="0" topLeftCell="A41">
      <selection activeCell="J13" sqref="J13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ht="15">
      <c r="A1" s="366" t="s">
        <v>12</v>
      </c>
      <c r="B1" s="366"/>
      <c r="C1" s="366"/>
      <c r="D1" s="366"/>
      <c r="E1" s="366"/>
      <c r="F1" s="366"/>
      <c r="G1" s="366"/>
      <c r="H1" s="366"/>
    </row>
    <row r="3" spans="13:19" ht="13.5" thickBot="1">
      <c r="M3" s="15"/>
      <c r="N3" s="16"/>
      <c r="O3" s="16"/>
      <c r="P3" s="16"/>
      <c r="Q3" s="16"/>
      <c r="R3" s="16"/>
      <c r="S3" s="16"/>
    </row>
    <row r="4" spans="1:37" s="176" customFormat="1" ht="17.25" customHeight="1" thickBot="1">
      <c r="A4" s="369" t="s">
        <v>71</v>
      </c>
      <c r="B4" s="370"/>
      <c r="C4" s="370"/>
      <c r="D4" s="370"/>
      <c r="E4" s="370"/>
      <c r="F4" s="370"/>
      <c r="G4" s="370"/>
      <c r="H4" s="370"/>
      <c r="I4" s="371"/>
      <c r="J4" s="367" t="s">
        <v>80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177" t="s">
        <v>17</v>
      </c>
      <c r="C5" s="177" t="s">
        <v>19</v>
      </c>
      <c r="D5" s="177" t="s">
        <v>21</v>
      </c>
      <c r="E5" s="177" t="s">
        <v>23</v>
      </c>
      <c r="F5" s="177" t="s">
        <v>25</v>
      </c>
      <c r="G5" s="177" t="s">
        <v>27</v>
      </c>
      <c r="H5" s="177" t="s">
        <v>29</v>
      </c>
      <c r="I5" s="178">
        <v>32</v>
      </c>
      <c r="J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179" t="s">
        <v>5</v>
      </c>
      <c r="B6" s="180" t="s">
        <v>72</v>
      </c>
      <c r="C6" s="180" t="s">
        <v>73</v>
      </c>
      <c r="D6" s="180" t="s">
        <v>74</v>
      </c>
      <c r="E6" s="180" t="s">
        <v>75</v>
      </c>
      <c r="F6" s="181" t="s">
        <v>76</v>
      </c>
      <c r="G6" s="181" t="s">
        <v>77</v>
      </c>
      <c r="H6" s="181" t="s">
        <v>81</v>
      </c>
      <c r="I6" s="181" t="s">
        <v>82</v>
      </c>
      <c r="J6" s="182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184">
        <v>89.88617212350482</v>
      </c>
      <c r="C7" s="185">
        <v>0</v>
      </c>
      <c r="D7" s="185">
        <v>0</v>
      </c>
      <c r="E7" s="185">
        <v>0</v>
      </c>
      <c r="F7" s="185">
        <v>0</v>
      </c>
      <c r="G7" s="186">
        <v>0</v>
      </c>
      <c r="H7" s="187">
        <v>0</v>
      </c>
      <c r="I7" s="188">
        <v>0</v>
      </c>
      <c r="J7" s="173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191">
        <v>10.113827876495186</v>
      </c>
      <c r="C8" s="192">
        <v>44.98770435526065</v>
      </c>
      <c r="D8" s="192">
        <v>0</v>
      </c>
      <c r="E8" s="192">
        <v>0</v>
      </c>
      <c r="F8" s="192">
        <v>0</v>
      </c>
      <c r="G8" s="193">
        <v>0</v>
      </c>
      <c r="H8" s="194">
        <v>0</v>
      </c>
      <c r="I8" s="195">
        <v>0</v>
      </c>
      <c r="J8" s="173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191">
        <v>0</v>
      </c>
      <c r="C9" s="192">
        <v>39.013221871983376</v>
      </c>
      <c r="D9" s="192">
        <v>0</v>
      </c>
      <c r="E9" s="192">
        <v>0</v>
      </c>
      <c r="F9" s="192">
        <v>0</v>
      </c>
      <c r="G9" s="193">
        <v>0</v>
      </c>
      <c r="H9" s="194">
        <v>0</v>
      </c>
      <c r="I9" s="195">
        <v>0</v>
      </c>
      <c r="J9" s="173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191">
        <v>0</v>
      </c>
      <c r="C10" s="192">
        <v>14.73807148487388</v>
      </c>
      <c r="D10" s="192">
        <v>49.33680370968488</v>
      </c>
      <c r="E10" s="192">
        <v>0</v>
      </c>
      <c r="F10" s="192">
        <v>0</v>
      </c>
      <c r="G10" s="193">
        <v>0</v>
      </c>
      <c r="H10" s="194">
        <v>0</v>
      </c>
      <c r="I10" s="195">
        <v>0</v>
      </c>
      <c r="J10" s="173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191">
        <v>0</v>
      </c>
      <c r="C11" s="192">
        <v>1.2610022878820908</v>
      </c>
      <c r="D11" s="192">
        <v>40.3661820257436</v>
      </c>
      <c r="E11" s="192">
        <v>28.16592149263874</v>
      </c>
      <c r="F11" s="192">
        <v>0</v>
      </c>
      <c r="G11" s="193">
        <v>0</v>
      </c>
      <c r="H11" s="194">
        <v>0</v>
      </c>
      <c r="I11" s="195">
        <v>0</v>
      </c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191">
        <v>0</v>
      </c>
      <c r="C12" s="192">
        <v>0</v>
      </c>
      <c r="D12" s="192">
        <v>8.391964635798427</v>
      </c>
      <c r="E12" s="192">
        <v>36.70194031899585</v>
      </c>
      <c r="F12" s="192">
        <v>0</v>
      </c>
      <c r="G12" s="193">
        <v>0</v>
      </c>
      <c r="H12" s="194">
        <v>0</v>
      </c>
      <c r="I12" s="195">
        <v>0</v>
      </c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191">
        <v>0</v>
      </c>
      <c r="C13" s="192">
        <v>0</v>
      </c>
      <c r="D13" s="192">
        <v>1.9050496287730916</v>
      </c>
      <c r="E13" s="192">
        <v>24.781355384297136</v>
      </c>
      <c r="F13" s="192">
        <v>8.99692219167454</v>
      </c>
      <c r="G13" s="193">
        <v>0</v>
      </c>
      <c r="H13" s="194">
        <v>0</v>
      </c>
      <c r="I13" s="195">
        <v>0</v>
      </c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191">
        <v>0</v>
      </c>
      <c r="C14" s="192">
        <v>0</v>
      </c>
      <c r="D14" s="192">
        <v>0</v>
      </c>
      <c r="E14" s="192">
        <v>7.691776442496232</v>
      </c>
      <c r="F14" s="192">
        <v>27.744156679460215</v>
      </c>
      <c r="G14" s="193">
        <v>0</v>
      </c>
      <c r="H14" s="194">
        <v>0</v>
      </c>
      <c r="I14" s="195">
        <v>0</v>
      </c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191">
        <v>0</v>
      </c>
      <c r="C15" s="192">
        <v>0</v>
      </c>
      <c r="D15" s="192">
        <v>0</v>
      </c>
      <c r="E15" s="192">
        <v>2.6590063615720316</v>
      </c>
      <c r="F15" s="192">
        <v>24.884777416683264</v>
      </c>
      <c r="G15" s="193">
        <v>0</v>
      </c>
      <c r="H15" s="194">
        <v>0</v>
      </c>
      <c r="I15" s="195">
        <v>0</v>
      </c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191">
        <v>0</v>
      </c>
      <c r="C16" s="192">
        <v>0</v>
      </c>
      <c r="D16" s="192">
        <v>0</v>
      </c>
      <c r="E16" s="192">
        <v>0</v>
      </c>
      <c r="F16" s="192">
        <v>18.27090104711557</v>
      </c>
      <c r="G16" s="193">
        <v>9.303009325236095</v>
      </c>
      <c r="H16" s="194">
        <v>0</v>
      </c>
      <c r="I16" s="195">
        <v>0</v>
      </c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04">
        <v>0</v>
      </c>
      <c r="C17" s="193">
        <v>0</v>
      </c>
      <c r="D17" s="193">
        <v>0</v>
      </c>
      <c r="E17" s="193">
        <v>0</v>
      </c>
      <c r="F17" s="193">
        <v>15.062607475839162</v>
      </c>
      <c r="G17" s="193">
        <v>18.64960079193266</v>
      </c>
      <c r="H17" s="194">
        <v>0</v>
      </c>
      <c r="I17" s="195">
        <v>0</v>
      </c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04">
        <v>0</v>
      </c>
      <c r="C18" s="193">
        <v>0</v>
      </c>
      <c r="D18" s="193">
        <v>0</v>
      </c>
      <c r="E18" s="193">
        <v>0</v>
      </c>
      <c r="F18" s="193">
        <v>5.040635189227251</v>
      </c>
      <c r="G18" s="193">
        <v>24.809927827086607</v>
      </c>
      <c r="H18" s="206">
        <v>6.599696814003825</v>
      </c>
      <c r="I18" s="207">
        <v>0</v>
      </c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04">
        <v>0</v>
      </c>
      <c r="C19" s="193">
        <v>0</v>
      </c>
      <c r="D19" s="193">
        <v>0</v>
      </c>
      <c r="E19" s="193">
        <v>0</v>
      </c>
      <c r="F19" s="193">
        <v>0</v>
      </c>
      <c r="G19" s="193">
        <v>21.464931295482405</v>
      </c>
      <c r="H19" s="206">
        <v>15.260987332919681</v>
      </c>
      <c r="I19" s="207">
        <v>0</v>
      </c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04">
        <v>0</v>
      </c>
      <c r="C20" s="193">
        <v>0</v>
      </c>
      <c r="D20" s="193">
        <v>0</v>
      </c>
      <c r="E20" s="193">
        <v>0</v>
      </c>
      <c r="F20" s="193">
        <v>0</v>
      </c>
      <c r="G20" s="193">
        <v>12.23663696958372</v>
      </c>
      <c r="H20" s="206">
        <v>22.13448758008787</v>
      </c>
      <c r="I20" s="207">
        <v>0</v>
      </c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04">
        <v>0</v>
      </c>
      <c r="C21" s="193">
        <v>0</v>
      </c>
      <c r="D21" s="193">
        <v>0</v>
      </c>
      <c r="E21" s="193">
        <v>0</v>
      </c>
      <c r="F21" s="193">
        <v>0</v>
      </c>
      <c r="G21" s="193">
        <v>5.669484310231838</v>
      </c>
      <c r="H21" s="206">
        <v>30.61526898994666</v>
      </c>
      <c r="I21" s="207">
        <v>35.08771929824561</v>
      </c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10">
        <v>0</v>
      </c>
      <c r="C22" s="211">
        <v>0</v>
      </c>
      <c r="D22" s="211">
        <v>0</v>
      </c>
      <c r="E22" s="211">
        <v>0</v>
      </c>
      <c r="F22" s="211">
        <v>0</v>
      </c>
      <c r="G22" s="211">
        <v>7.866409480446677</v>
      </c>
      <c r="H22" s="212">
        <v>25.38955928304197</v>
      </c>
      <c r="I22" s="213">
        <v>64.91228070175438</v>
      </c>
      <c r="J22" s="202"/>
      <c r="K22" s="202"/>
      <c r="L22" s="202"/>
    </row>
    <row r="23" spans="1:15" s="176" customFormat="1" ht="20.25" customHeight="1" thickBot="1">
      <c r="A23" s="214" t="s">
        <v>88</v>
      </c>
      <c r="B23" s="215">
        <v>48</v>
      </c>
      <c r="C23" s="216">
        <v>24</v>
      </c>
      <c r="D23" s="216">
        <v>14</v>
      </c>
      <c r="E23" s="216">
        <v>16</v>
      </c>
      <c r="F23" s="216">
        <v>23</v>
      </c>
      <c r="G23" s="216">
        <v>75</v>
      </c>
      <c r="H23" s="217">
        <v>52</v>
      </c>
      <c r="I23" s="218">
        <v>21</v>
      </c>
      <c r="J23" s="219">
        <f>SUM(B23:I23)</f>
        <v>273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3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2" t="s">
        <v>83</v>
      </c>
      <c r="J27" s="143" t="s">
        <v>0</v>
      </c>
      <c r="K27" s="143" t="s">
        <v>2</v>
      </c>
      <c r="L27" s="144" t="s">
        <v>11</v>
      </c>
      <c r="M27" s="145" t="s">
        <v>3</v>
      </c>
    </row>
    <row r="28" spans="1:13" s="176" customFormat="1" ht="12">
      <c r="A28" s="222">
        <f aca="true" t="shared" si="0" ref="A28:A43">A7</f>
        <v>2</v>
      </c>
      <c r="B28" s="223">
        <f>(B7*$B$23)/100</f>
        <v>43.14536261928232</v>
      </c>
      <c r="C28" s="223">
        <f>(C7*$C$23)/100</f>
        <v>0</v>
      </c>
      <c r="D28" s="223">
        <f>(D7*$D$23)/100</f>
        <v>0</v>
      </c>
      <c r="E28" s="223">
        <f>(E7*$E$23)/100</f>
        <v>0</v>
      </c>
      <c r="F28" s="223">
        <f>(F7*$F$23)/100</f>
        <v>0</v>
      </c>
      <c r="G28" s="223">
        <f>(G7*$G$23)/100</f>
        <v>0</v>
      </c>
      <c r="H28" s="223">
        <f>(H7*$H$23)/100</f>
        <v>0</v>
      </c>
      <c r="I28" s="223">
        <f>(I7*$I$23)/100</f>
        <v>0</v>
      </c>
      <c r="J28" s="224">
        <f>SUM(B28:I28)</f>
        <v>43.14536261928232</v>
      </c>
      <c r="K28" s="225">
        <f>(J28/$J$44)*100</f>
        <v>15.80416213160524</v>
      </c>
      <c r="L28" s="226">
        <v>2.5</v>
      </c>
      <c r="M28" s="227">
        <f aca="true" t="shared" si="1" ref="M28:M43">L28*J28</f>
        <v>107.86340654820579</v>
      </c>
    </row>
    <row r="29" spans="1:13" s="176" customFormat="1" ht="12">
      <c r="A29" s="222">
        <f t="shared" si="0"/>
        <v>3</v>
      </c>
      <c r="B29" s="223">
        <f aca="true" t="shared" si="2" ref="B29:B43">(B8*$B$23)/100</f>
        <v>4.85463738071769</v>
      </c>
      <c r="C29" s="223">
        <f aca="true" t="shared" si="3" ref="C29:C43">(C8*$C$23)/100</f>
        <v>10.797049045262556</v>
      </c>
      <c r="D29" s="223">
        <f aca="true" t="shared" si="4" ref="D29:D43">(D8*$D$23)/100</f>
        <v>0</v>
      </c>
      <c r="E29" s="223">
        <f aca="true" t="shared" si="5" ref="E29:E43">(E8*$E$23)/100</f>
        <v>0</v>
      </c>
      <c r="F29" s="223">
        <f aca="true" t="shared" si="6" ref="F29:F43">(F8*$F$23)/100</f>
        <v>0</v>
      </c>
      <c r="G29" s="223">
        <f aca="true" t="shared" si="7" ref="G29:G43">(G8*$G$23)/100</f>
        <v>0</v>
      </c>
      <c r="H29" s="223">
        <f aca="true" t="shared" si="8" ref="H29:H43">(H8*$H$23)/100</f>
        <v>0</v>
      </c>
      <c r="I29" s="223">
        <f aca="true" t="shared" si="9" ref="I29:I42">(I8*$I$23)/100</f>
        <v>0</v>
      </c>
      <c r="J29" s="224">
        <f aca="true" t="shared" si="10" ref="J29:J43">SUM(B29:I29)</f>
        <v>15.651686425980245</v>
      </c>
      <c r="K29" s="225">
        <f aca="true" t="shared" si="11" ref="K29:K43">(J29/$J$44)*100</f>
        <v>5.733218471055033</v>
      </c>
      <c r="L29" s="226">
        <v>3.5</v>
      </c>
      <c r="M29" s="227">
        <f t="shared" si="1"/>
        <v>54.780902490930856</v>
      </c>
    </row>
    <row r="30" spans="1:13" s="176" customFormat="1" ht="12">
      <c r="A30" s="222">
        <f t="shared" si="0"/>
        <v>4</v>
      </c>
      <c r="B30" s="223">
        <f t="shared" si="2"/>
        <v>0</v>
      </c>
      <c r="C30" s="223">
        <f t="shared" si="3"/>
        <v>9.36317324927601</v>
      </c>
      <c r="D30" s="223">
        <f t="shared" si="4"/>
        <v>0</v>
      </c>
      <c r="E30" s="223">
        <f t="shared" si="5"/>
        <v>0</v>
      </c>
      <c r="F30" s="223">
        <f t="shared" si="6"/>
        <v>0</v>
      </c>
      <c r="G30" s="223">
        <f t="shared" si="7"/>
        <v>0</v>
      </c>
      <c r="H30" s="223">
        <f t="shared" si="8"/>
        <v>0</v>
      </c>
      <c r="I30" s="223">
        <f t="shared" si="9"/>
        <v>0</v>
      </c>
      <c r="J30" s="224">
        <f t="shared" si="10"/>
        <v>9.36317324927601</v>
      </c>
      <c r="K30" s="225">
        <f t="shared" si="11"/>
        <v>3.4297337909435925</v>
      </c>
      <c r="L30" s="226">
        <v>4.5</v>
      </c>
      <c r="M30" s="227">
        <f t="shared" si="1"/>
        <v>42.13427962174204</v>
      </c>
    </row>
    <row r="31" spans="1:13" s="176" customFormat="1" ht="12">
      <c r="A31" s="222">
        <f t="shared" si="0"/>
        <v>5</v>
      </c>
      <c r="B31" s="223">
        <f t="shared" si="2"/>
        <v>0</v>
      </c>
      <c r="C31" s="223">
        <f t="shared" si="3"/>
        <v>3.5371371563697314</v>
      </c>
      <c r="D31" s="223">
        <f t="shared" si="4"/>
        <v>6.907152519355883</v>
      </c>
      <c r="E31" s="223">
        <f t="shared" si="5"/>
        <v>0</v>
      </c>
      <c r="F31" s="223">
        <f t="shared" si="6"/>
        <v>0</v>
      </c>
      <c r="G31" s="223">
        <f t="shared" si="7"/>
        <v>0</v>
      </c>
      <c r="H31" s="223">
        <f t="shared" si="8"/>
        <v>0</v>
      </c>
      <c r="I31" s="223">
        <f t="shared" si="9"/>
        <v>0</v>
      </c>
      <c r="J31" s="224">
        <f t="shared" si="10"/>
        <v>10.444289675725614</v>
      </c>
      <c r="K31" s="225">
        <f t="shared" si="11"/>
        <v>3.8257471339654257</v>
      </c>
      <c r="L31" s="228">
        <v>5.5</v>
      </c>
      <c r="M31" s="227">
        <f t="shared" si="1"/>
        <v>57.443593216490875</v>
      </c>
    </row>
    <row r="32" spans="1:13" s="176" customFormat="1" ht="12">
      <c r="A32" s="222">
        <f t="shared" si="0"/>
        <v>6</v>
      </c>
      <c r="B32" s="223">
        <f t="shared" si="2"/>
        <v>0</v>
      </c>
      <c r="C32" s="223">
        <f t="shared" si="3"/>
        <v>0.3026405490917018</v>
      </c>
      <c r="D32" s="223">
        <f t="shared" si="4"/>
        <v>5.651265483604104</v>
      </c>
      <c r="E32" s="223">
        <f t="shared" si="5"/>
        <v>4.506547438822198</v>
      </c>
      <c r="F32" s="223">
        <f t="shared" si="6"/>
        <v>0</v>
      </c>
      <c r="G32" s="223">
        <f t="shared" si="7"/>
        <v>0</v>
      </c>
      <c r="H32" s="223">
        <f t="shared" si="8"/>
        <v>0</v>
      </c>
      <c r="I32" s="223">
        <f t="shared" si="9"/>
        <v>0</v>
      </c>
      <c r="J32" s="224">
        <f t="shared" si="10"/>
        <v>10.460453471518004</v>
      </c>
      <c r="K32" s="225">
        <f t="shared" si="11"/>
        <v>3.8316679382849825</v>
      </c>
      <c r="L32" s="228">
        <v>6.5</v>
      </c>
      <c r="M32" s="227">
        <f t="shared" si="1"/>
        <v>67.99294756486702</v>
      </c>
    </row>
    <row r="33" spans="1:13" s="176" customFormat="1" ht="12">
      <c r="A33" s="222">
        <f t="shared" si="0"/>
        <v>7</v>
      </c>
      <c r="B33" s="223">
        <f t="shared" si="2"/>
        <v>0</v>
      </c>
      <c r="C33" s="223">
        <f t="shared" si="3"/>
        <v>0</v>
      </c>
      <c r="D33" s="223">
        <f t="shared" si="4"/>
        <v>1.1748750490117796</v>
      </c>
      <c r="E33" s="223">
        <f t="shared" si="5"/>
        <v>5.872310451039336</v>
      </c>
      <c r="F33" s="223">
        <f t="shared" si="6"/>
        <v>0</v>
      </c>
      <c r="G33" s="223">
        <f t="shared" si="7"/>
        <v>0</v>
      </c>
      <c r="H33" s="223">
        <f t="shared" si="8"/>
        <v>0</v>
      </c>
      <c r="I33" s="223">
        <f t="shared" si="9"/>
        <v>0</v>
      </c>
      <c r="J33" s="224">
        <f t="shared" si="10"/>
        <v>7.047185500051116</v>
      </c>
      <c r="K33" s="225">
        <f t="shared" si="11"/>
        <v>2.581386630055353</v>
      </c>
      <c r="L33" s="228">
        <v>7.5</v>
      </c>
      <c r="M33" s="227">
        <f t="shared" si="1"/>
        <v>52.85389125038337</v>
      </c>
    </row>
    <row r="34" spans="1:13" s="176" customFormat="1" ht="12">
      <c r="A34" s="222">
        <f t="shared" si="0"/>
        <v>8</v>
      </c>
      <c r="B34" s="223">
        <f t="shared" si="2"/>
        <v>0</v>
      </c>
      <c r="C34" s="223">
        <f t="shared" si="3"/>
        <v>0</v>
      </c>
      <c r="D34" s="223">
        <f t="shared" si="4"/>
        <v>0.2667069480282328</v>
      </c>
      <c r="E34" s="223">
        <f t="shared" si="5"/>
        <v>3.9650168614875416</v>
      </c>
      <c r="F34" s="223">
        <f t="shared" si="6"/>
        <v>2.0692921040851444</v>
      </c>
      <c r="G34" s="223">
        <f t="shared" si="7"/>
        <v>0</v>
      </c>
      <c r="H34" s="223">
        <f t="shared" si="8"/>
        <v>0</v>
      </c>
      <c r="I34" s="223">
        <f t="shared" si="9"/>
        <v>0</v>
      </c>
      <c r="J34" s="224">
        <f t="shared" si="10"/>
        <v>6.301015913600919</v>
      </c>
      <c r="K34" s="225">
        <f t="shared" si="11"/>
        <v>2.308064437216453</v>
      </c>
      <c r="L34" s="228">
        <v>8.5</v>
      </c>
      <c r="M34" s="227">
        <f t="shared" si="1"/>
        <v>53.55863526560781</v>
      </c>
    </row>
    <row r="35" spans="1:13" s="176" customFormat="1" ht="12">
      <c r="A35" s="222">
        <f t="shared" si="0"/>
        <v>9</v>
      </c>
      <c r="B35" s="223">
        <f t="shared" si="2"/>
        <v>0</v>
      </c>
      <c r="C35" s="223">
        <f t="shared" si="3"/>
        <v>0</v>
      </c>
      <c r="D35" s="223">
        <f t="shared" si="4"/>
        <v>0</v>
      </c>
      <c r="E35" s="223">
        <f t="shared" si="5"/>
        <v>1.230684230799397</v>
      </c>
      <c r="F35" s="223">
        <f t="shared" si="6"/>
        <v>6.38115603627585</v>
      </c>
      <c r="G35" s="223">
        <f t="shared" si="7"/>
        <v>0</v>
      </c>
      <c r="H35" s="223">
        <f t="shared" si="8"/>
        <v>0</v>
      </c>
      <c r="I35" s="223">
        <f t="shared" si="9"/>
        <v>0</v>
      </c>
      <c r="J35" s="224">
        <f t="shared" si="10"/>
        <v>7.611840267075246</v>
      </c>
      <c r="K35" s="225">
        <f t="shared" si="11"/>
        <v>2.78821987804954</v>
      </c>
      <c r="L35" s="226">
        <v>9.5</v>
      </c>
      <c r="M35" s="227">
        <f t="shared" si="1"/>
        <v>72.31248253721483</v>
      </c>
    </row>
    <row r="36" spans="1:13" s="176" customFormat="1" ht="12">
      <c r="A36" s="222">
        <f t="shared" si="0"/>
        <v>10</v>
      </c>
      <c r="B36" s="223">
        <f t="shared" si="2"/>
        <v>0</v>
      </c>
      <c r="C36" s="223">
        <f t="shared" si="3"/>
        <v>0</v>
      </c>
      <c r="D36" s="223">
        <f t="shared" si="4"/>
        <v>0</v>
      </c>
      <c r="E36" s="223">
        <f t="shared" si="5"/>
        <v>0.42544101785152505</v>
      </c>
      <c r="F36" s="223">
        <f t="shared" si="6"/>
        <v>5.72349880583715</v>
      </c>
      <c r="G36" s="223">
        <f t="shared" si="7"/>
        <v>0</v>
      </c>
      <c r="H36" s="223">
        <f t="shared" si="8"/>
        <v>0</v>
      </c>
      <c r="I36" s="223">
        <f t="shared" si="9"/>
        <v>0</v>
      </c>
      <c r="J36" s="224">
        <f t="shared" si="10"/>
        <v>6.148939823688675</v>
      </c>
      <c r="K36" s="225">
        <f t="shared" si="11"/>
        <v>2.252358909776071</v>
      </c>
      <c r="L36" s="226">
        <v>10.5</v>
      </c>
      <c r="M36" s="227">
        <f t="shared" si="1"/>
        <v>64.56386814873109</v>
      </c>
    </row>
    <row r="37" spans="1:13" s="176" customFormat="1" ht="12">
      <c r="A37" s="222">
        <f t="shared" si="0"/>
        <v>11</v>
      </c>
      <c r="B37" s="223">
        <f t="shared" si="2"/>
        <v>0</v>
      </c>
      <c r="C37" s="223">
        <f t="shared" si="3"/>
        <v>0</v>
      </c>
      <c r="D37" s="223">
        <f t="shared" si="4"/>
        <v>0</v>
      </c>
      <c r="E37" s="223">
        <f t="shared" si="5"/>
        <v>0</v>
      </c>
      <c r="F37" s="223">
        <f t="shared" si="6"/>
        <v>4.20230724083658</v>
      </c>
      <c r="G37" s="223">
        <f t="shared" si="7"/>
        <v>6.977256993927072</v>
      </c>
      <c r="H37" s="223">
        <f t="shared" si="8"/>
        <v>0</v>
      </c>
      <c r="I37" s="223">
        <f t="shared" si="9"/>
        <v>0</v>
      </c>
      <c r="J37" s="224">
        <f t="shared" si="10"/>
        <v>11.179564234763653</v>
      </c>
      <c r="K37" s="225">
        <f t="shared" si="11"/>
        <v>4.0950784742724</v>
      </c>
      <c r="L37" s="226">
        <v>11.5</v>
      </c>
      <c r="M37" s="227">
        <f t="shared" si="1"/>
        <v>128.56498869978202</v>
      </c>
    </row>
    <row r="38" spans="1:13" s="176" customFormat="1" ht="12">
      <c r="A38" s="222">
        <f t="shared" si="0"/>
        <v>12</v>
      </c>
      <c r="B38" s="223">
        <f t="shared" si="2"/>
        <v>0</v>
      </c>
      <c r="C38" s="223">
        <f t="shared" si="3"/>
        <v>0</v>
      </c>
      <c r="D38" s="223">
        <f t="shared" si="4"/>
        <v>0</v>
      </c>
      <c r="E38" s="223">
        <f t="shared" si="5"/>
        <v>0</v>
      </c>
      <c r="F38" s="223">
        <f t="shared" si="6"/>
        <v>3.464399719443007</v>
      </c>
      <c r="G38" s="223">
        <f t="shared" si="7"/>
        <v>13.987200593949494</v>
      </c>
      <c r="H38" s="223">
        <f t="shared" si="8"/>
        <v>0</v>
      </c>
      <c r="I38" s="223">
        <f t="shared" si="9"/>
        <v>0</v>
      </c>
      <c r="J38" s="224">
        <f t="shared" si="10"/>
        <v>17.4516003133925</v>
      </c>
      <c r="K38" s="225">
        <f t="shared" si="11"/>
        <v>6.392527587323259</v>
      </c>
      <c r="L38" s="226">
        <v>12.5</v>
      </c>
      <c r="M38" s="227">
        <f t="shared" si="1"/>
        <v>218.14500391740626</v>
      </c>
    </row>
    <row r="39" spans="1:13" s="176" customFormat="1" ht="12">
      <c r="A39" s="222">
        <f t="shared" si="0"/>
        <v>13</v>
      </c>
      <c r="B39" s="223">
        <f t="shared" si="2"/>
        <v>0</v>
      </c>
      <c r="C39" s="223">
        <f t="shared" si="3"/>
        <v>0</v>
      </c>
      <c r="D39" s="223">
        <f t="shared" si="4"/>
        <v>0</v>
      </c>
      <c r="E39" s="223">
        <f t="shared" si="5"/>
        <v>0</v>
      </c>
      <c r="F39" s="223">
        <f t="shared" si="6"/>
        <v>1.1593460935222677</v>
      </c>
      <c r="G39" s="223">
        <f t="shared" si="7"/>
        <v>18.607445870314955</v>
      </c>
      <c r="H39" s="223">
        <f t="shared" si="8"/>
        <v>3.431842343281989</v>
      </c>
      <c r="I39" s="223">
        <f t="shared" si="9"/>
        <v>0</v>
      </c>
      <c r="J39" s="224">
        <f t="shared" si="10"/>
        <v>23.19863430711921</v>
      </c>
      <c r="K39" s="225">
        <f t="shared" si="11"/>
        <v>8.49766824436601</v>
      </c>
      <c r="L39" s="226">
        <v>13.5</v>
      </c>
      <c r="M39" s="227">
        <f t="shared" si="1"/>
        <v>313.18156314610934</v>
      </c>
    </row>
    <row r="40" spans="1:13" s="176" customFormat="1" ht="12">
      <c r="A40" s="222">
        <f t="shared" si="0"/>
        <v>14</v>
      </c>
      <c r="B40" s="223">
        <f t="shared" si="2"/>
        <v>0</v>
      </c>
      <c r="C40" s="223">
        <f t="shared" si="3"/>
        <v>0</v>
      </c>
      <c r="D40" s="223">
        <f t="shared" si="4"/>
        <v>0</v>
      </c>
      <c r="E40" s="223">
        <f t="shared" si="5"/>
        <v>0</v>
      </c>
      <c r="F40" s="223">
        <f t="shared" si="6"/>
        <v>0</v>
      </c>
      <c r="G40" s="223">
        <f t="shared" si="7"/>
        <v>16.098698471611804</v>
      </c>
      <c r="H40" s="223">
        <f t="shared" si="8"/>
        <v>7.935713413118234</v>
      </c>
      <c r="I40" s="223">
        <f t="shared" si="9"/>
        <v>0</v>
      </c>
      <c r="J40" s="224">
        <f t="shared" si="10"/>
        <v>24.034411884730037</v>
      </c>
      <c r="K40" s="225">
        <f t="shared" si="11"/>
        <v>8.803813877190487</v>
      </c>
      <c r="L40" s="226">
        <v>14.5</v>
      </c>
      <c r="M40" s="227">
        <f t="shared" si="1"/>
        <v>348.4989723285855</v>
      </c>
    </row>
    <row r="41" spans="1:13" s="176" customFormat="1" ht="12">
      <c r="A41" s="222">
        <f t="shared" si="0"/>
        <v>15</v>
      </c>
      <c r="B41" s="223">
        <f t="shared" si="2"/>
        <v>0</v>
      </c>
      <c r="C41" s="223">
        <f t="shared" si="3"/>
        <v>0</v>
      </c>
      <c r="D41" s="223">
        <f t="shared" si="4"/>
        <v>0</v>
      </c>
      <c r="E41" s="223">
        <f t="shared" si="5"/>
        <v>0</v>
      </c>
      <c r="F41" s="223">
        <f t="shared" si="6"/>
        <v>0</v>
      </c>
      <c r="G41" s="223">
        <f t="shared" si="7"/>
        <v>9.17747772718779</v>
      </c>
      <c r="H41" s="223">
        <f t="shared" si="8"/>
        <v>11.509933541645694</v>
      </c>
      <c r="I41" s="223">
        <f t="shared" si="9"/>
        <v>0</v>
      </c>
      <c r="J41" s="224">
        <f t="shared" si="10"/>
        <v>20.687411268833486</v>
      </c>
      <c r="K41" s="225">
        <f t="shared" si="11"/>
        <v>7.57780632558003</v>
      </c>
      <c r="L41" s="226">
        <v>15.5</v>
      </c>
      <c r="M41" s="227">
        <f t="shared" si="1"/>
        <v>320.65487466691906</v>
      </c>
    </row>
    <row r="42" spans="1:13" s="176" customFormat="1" ht="12">
      <c r="A42" s="222">
        <f t="shared" si="0"/>
        <v>16</v>
      </c>
      <c r="B42" s="223">
        <f t="shared" si="2"/>
        <v>0</v>
      </c>
      <c r="C42" s="223">
        <f t="shared" si="3"/>
        <v>0</v>
      </c>
      <c r="D42" s="223">
        <f t="shared" si="4"/>
        <v>0</v>
      </c>
      <c r="E42" s="223">
        <f t="shared" si="5"/>
        <v>0</v>
      </c>
      <c r="F42" s="223">
        <f t="shared" si="6"/>
        <v>0</v>
      </c>
      <c r="G42" s="223">
        <f t="shared" si="7"/>
        <v>4.252113232673879</v>
      </c>
      <c r="H42" s="223">
        <f t="shared" si="8"/>
        <v>15.919939874772263</v>
      </c>
      <c r="I42" s="223">
        <f t="shared" si="9"/>
        <v>7.368421052631578</v>
      </c>
      <c r="J42" s="224">
        <f t="shared" si="10"/>
        <v>27.54047416007772</v>
      </c>
      <c r="K42" s="225">
        <f t="shared" si="11"/>
        <v>10.08808577292224</v>
      </c>
      <c r="L42" s="226">
        <v>16.5</v>
      </c>
      <c r="M42" s="227">
        <f t="shared" si="1"/>
        <v>454.4178236412824</v>
      </c>
    </row>
    <row r="43" spans="1:13" s="176" customFormat="1" ht="12.75" thickBot="1">
      <c r="A43" s="222">
        <f t="shared" si="0"/>
        <v>17</v>
      </c>
      <c r="B43" s="223">
        <f t="shared" si="2"/>
        <v>0</v>
      </c>
      <c r="C43" s="223">
        <f t="shared" si="3"/>
        <v>0</v>
      </c>
      <c r="D43" s="223">
        <f t="shared" si="4"/>
        <v>0</v>
      </c>
      <c r="E43" s="223">
        <f t="shared" si="5"/>
        <v>0</v>
      </c>
      <c r="F43" s="223">
        <f t="shared" si="6"/>
        <v>0</v>
      </c>
      <c r="G43" s="223">
        <f t="shared" si="7"/>
        <v>5.899807110335008</v>
      </c>
      <c r="H43" s="223">
        <f t="shared" si="8"/>
        <v>13.202570827181823</v>
      </c>
      <c r="I43" s="223">
        <f>(I22*$I$23)/100</f>
        <v>13.631578947368421</v>
      </c>
      <c r="J43" s="229">
        <f t="shared" si="10"/>
        <v>32.73395688488525</v>
      </c>
      <c r="K43" s="225">
        <f t="shared" si="11"/>
        <v>11.990460397393862</v>
      </c>
      <c r="L43" s="226">
        <v>17.5</v>
      </c>
      <c r="M43" s="227">
        <f t="shared" si="1"/>
        <v>572.8442454854919</v>
      </c>
    </row>
    <row r="44" spans="10:13" s="176" customFormat="1" ht="13.5" thickBot="1">
      <c r="J44" s="230">
        <f>SUM(J28:J43)</f>
        <v>273.00000000000006</v>
      </c>
      <c r="K44" s="230">
        <f>SUM(K28:K43)</f>
        <v>99.99999999999997</v>
      </c>
      <c r="M44" s="231">
        <f>SUM(M28:M43)/J44</f>
        <v>10.73191017776465</v>
      </c>
    </row>
  </sheetData>
  <sheetProtection/>
  <mergeCells count="4">
    <mergeCell ref="L7:Q7"/>
    <mergeCell ref="A1:H1"/>
    <mergeCell ref="J4:J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G24" sqref="G24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8.7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84</v>
      </c>
      <c r="B4" s="370"/>
      <c r="C4" s="370"/>
      <c r="D4" s="370"/>
      <c r="E4" s="370"/>
      <c r="F4" s="370"/>
      <c r="G4" s="370"/>
      <c r="H4" s="370"/>
      <c r="I4" s="371"/>
      <c r="J4" s="367" t="s">
        <v>80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17</v>
      </c>
      <c r="C5" s="234" t="s">
        <v>33</v>
      </c>
      <c r="D5" s="234" t="s">
        <v>34</v>
      </c>
      <c r="E5" s="234" t="s">
        <v>62</v>
      </c>
      <c r="F5" s="147" t="s">
        <v>36</v>
      </c>
      <c r="G5" s="147" t="s">
        <v>27</v>
      </c>
      <c r="H5" s="147" t="s">
        <v>29</v>
      </c>
      <c r="I5" s="235">
        <v>32</v>
      </c>
      <c r="J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36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242">
        <v>93.8205739059179</v>
      </c>
      <c r="C7" s="243">
        <v>0</v>
      </c>
      <c r="D7" s="243">
        <v>0</v>
      </c>
      <c r="E7" s="243">
        <v>0</v>
      </c>
      <c r="F7" s="244">
        <v>0</v>
      </c>
      <c r="G7" s="244">
        <v>0</v>
      </c>
      <c r="H7" s="244">
        <v>0</v>
      </c>
      <c r="I7" s="245">
        <v>0</v>
      </c>
      <c r="J7" s="173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246">
        <v>6.179426094082105</v>
      </c>
      <c r="C8" s="247">
        <v>50.31096530927906</v>
      </c>
      <c r="D8" s="247">
        <v>0</v>
      </c>
      <c r="E8" s="247">
        <v>0</v>
      </c>
      <c r="F8" s="248">
        <v>0</v>
      </c>
      <c r="G8" s="248">
        <v>0</v>
      </c>
      <c r="H8" s="248">
        <v>0</v>
      </c>
      <c r="I8" s="249">
        <v>0</v>
      </c>
      <c r="J8" s="173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246">
        <v>0</v>
      </c>
      <c r="C9" s="247">
        <v>40.28853930266879</v>
      </c>
      <c r="D9" s="247">
        <v>0</v>
      </c>
      <c r="E9" s="247">
        <v>0</v>
      </c>
      <c r="F9" s="248">
        <v>0</v>
      </c>
      <c r="G9" s="248">
        <v>0</v>
      </c>
      <c r="H9" s="248">
        <v>0</v>
      </c>
      <c r="I9" s="249">
        <v>0</v>
      </c>
      <c r="J9" s="173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246">
        <v>0</v>
      </c>
      <c r="C10" s="247">
        <v>9.400495388052125</v>
      </c>
      <c r="D10" s="247">
        <v>52.33978510545948</v>
      </c>
      <c r="E10" s="247">
        <v>0</v>
      </c>
      <c r="F10" s="248">
        <v>0</v>
      </c>
      <c r="G10" s="248">
        <v>0</v>
      </c>
      <c r="H10" s="248">
        <v>0</v>
      </c>
      <c r="I10" s="249">
        <v>0</v>
      </c>
      <c r="J10" s="173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246">
        <v>0</v>
      </c>
      <c r="C11" s="247">
        <v>0</v>
      </c>
      <c r="D11" s="247">
        <v>42.85998172203463</v>
      </c>
      <c r="E11" s="247">
        <v>19.124994136568652</v>
      </c>
      <c r="F11" s="248">
        <v>0</v>
      </c>
      <c r="G11" s="248">
        <v>0</v>
      </c>
      <c r="H11" s="248">
        <v>0</v>
      </c>
      <c r="I11" s="249">
        <v>0</v>
      </c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246">
        <v>0</v>
      </c>
      <c r="C12" s="247">
        <v>0</v>
      </c>
      <c r="D12" s="247">
        <v>4.80023317250589</v>
      </c>
      <c r="E12" s="247">
        <v>40.31927553085486</v>
      </c>
      <c r="F12" s="248">
        <v>0</v>
      </c>
      <c r="G12" s="248">
        <v>0</v>
      </c>
      <c r="H12" s="248">
        <v>0</v>
      </c>
      <c r="I12" s="249">
        <v>0</v>
      </c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246">
        <v>0</v>
      </c>
      <c r="C13" s="247">
        <v>0</v>
      </c>
      <c r="D13" s="247">
        <v>0</v>
      </c>
      <c r="E13" s="247">
        <v>25.287352002785706</v>
      </c>
      <c r="F13" s="248">
        <v>12.719173034157617</v>
      </c>
      <c r="G13" s="248">
        <v>0</v>
      </c>
      <c r="H13" s="248">
        <v>0</v>
      </c>
      <c r="I13" s="249">
        <v>0</v>
      </c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246">
        <v>0</v>
      </c>
      <c r="C14" s="247">
        <v>0</v>
      </c>
      <c r="D14" s="247">
        <v>0</v>
      </c>
      <c r="E14" s="247">
        <v>10.124535372801297</v>
      </c>
      <c r="F14" s="248">
        <v>27.49947378150881</v>
      </c>
      <c r="G14" s="248">
        <v>0</v>
      </c>
      <c r="H14" s="248">
        <v>0</v>
      </c>
      <c r="I14" s="249">
        <v>0</v>
      </c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246">
        <v>0</v>
      </c>
      <c r="C15" s="247">
        <v>0</v>
      </c>
      <c r="D15" s="247">
        <v>0</v>
      </c>
      <c r="E15" s="247">
        <v>2.8102026635983783</v>
      </c>
      <c r="F15" s="248">
        <v>23.32260767890776</v>
      </c>
      <c r="G15" s="248">
        <v>3.1682206957066987</v>
      </c>
      <c r="H15" s="248">
        <v>0</v>
      </c>
      <c r="I15" s="249">
        <v>0</v>
      </c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246">
        <v>0</v>
      </c>
      <c r="C16" s="247">
        <v>0</v>
      </c>
      <c r="D16" s="247">
        <v>0</v>
      </c>
      <c r="E16" s="247">
        <v>1.153707928309054</v>
      </c>
      <c r="F16" s="248">
        <v>17.62656493733743</v>
      </c>
      <c r="G16" s="248">
        <v>9.755171884799063</v>
      </c>
      <c r="H16" s="248">
        <v>0</v>
      </c>
      <c r="I16" s="249">
        <v>0</v>
      </c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46">
        <v>0</v>
      </c>
      <c r="C17" s="247">
        <v>0</v>
      </c>
      <c r="D17" s="247">
        <v>0</v>
      </c>
      <c r="E17" s="247">
        <v>1.1799323650820628</v>
      </c>
      <c r="F17" s="248">
        <v>11.350476117069967</v>
      </c>
      <c r="G17" s="248">
        <v>21.949207466662322</v>
      </c>
      <c r="H17" s="248">
        <v>0</v>
      </c>
      <c r="I17" s="249">
        <v>0</v>
      </c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46">
        <v>0</v>
      </c>
      <c r="C18" s="247">
        <v>0</v>
      </c>
      <c r="D18" s="247">
        <v>0</v>
      </c>
      <c r="E18" s="247">
        <v>0</v>
      </c>
      <c r="F18" s="248">
        <v>3.732704139776364</v>
      </c>
      <c r="G18" s="248">
        <v>26.95884742349372</v>
      </c>
      <c r="H18" s="248">
        <v>6.128802285019804</v>
      </c>
      <c r="I18" s="249">
        <v>0</v>
      </c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46">
        <v>0</v>
      </c>
      <c r="C19" s="247">
        <v>0</v>
      </c>
      <c r="D19" s="247">
        <v>0</v>
      </c>
      <c r="E19" s="247">
        <v>0</v>
      </c>
      <c r="F19" s="248">
        <v>3.7490003112420553</v>
      </c>
      <c r="G19" s="248">
        <v>19.60715245506805</v>
      </c>
      <c r="H19" s="248">
        <v>13.679020662101232</v>
      </c>
      <c r="I19" s="249">
        <v>0</v>
      </c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46">
        <v>0</v>
      </c>
      <c r="C20" s="247">
        <v>0</v>
      </c>
      <c r="D20" s="247">
        <v>0</v>
      </c>
      <c r="E20" s="247">
        <v>0</v>
      </c>
      <c r="F20" s="248">
        <v>0</v>
      </c>
      <c r="G20" s="248">
        <v>14.303089936827757</v>
      </c>
      <c r="H20" s="248">
        <v>20.30024874854385</v>
      </c>
      <c r="I20" s="249">
        <v>0</v>
      </c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46">
        <v>0</v>
      </c>
      <c r="C21" s="247">
        <v>0</v>
      </c>
      <c r="D21" s="247">
        <v>0</v>
      </c>
      <c r="E21" s="247">
        <v>0</v>
      </c>
      <c r="F21" s="248">
        <v>0</v>
      </c>
      <c r="G21" s="248">
        <v>4.258310137442384</v>
      </c>
      <c r="H21" s="248">
        <v>29.114131814607347</v>
      </c>
      <c r="I21" s="249">
        <v>44.776119402985074</v>
      </c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50">
        <v>0</v>
      </c>
      <c r="C22" s="251">
        <v>0</v>
      </c>
      <c r="D22" s="251">
        <v>0</v>
      </c>
      <c r="E22" s="251">
        <v>0</v>
      </c>
      <c r="F22" s="252">
        <v>0</v>
      </c>
      <c r="G22" s="252">
        <v>0</v>
      </c>
      <c r="H22" s="252">
        <v>30.77779648972777</v>
      </c>
      <c r="I22" s="253">
        <v>55.223880597014926</v>
      </c>
      <c r="J22" s="202"/>
      <c r="K22" s="202"/>
      <c r="L22" s="202"/>
    </row>
    <row r="23" spans="1:15" s="176" customFormat="1" ht="20.25" customHeight="1" thickBot="1">
      <c r="A23" s="214" t="s">
        <v>88</v>
      </c>
      <c r="B23" s="254">
        <v>48</v>
      </c>
      <c r="C23" s="255">
        <v>24</v>
      </c>
      <c r="D23" s="255">
        <v>14</v>
      </c>
      <c r="E23" s="255">
        <v>16</v>
      </c>
      <c r="F23" s="255">
        <v>23</v>
      </c>
      <c r="G23" s="255">
        <v>75</v>
      </c>
      <c r="H23" s="256">
        <v>52</v>
      </c>
      <c r="I23" s="257">
        <v>21</v>
      </c>
      <c r="J23" s="219">
        <f>SUM(B23:I23)</f>
        <v>273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3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2" t="s">
        <v>83</v>
      </c>
      <c r="J27" s="143" t="s">
        <v>0</v>
      </c>
      <c r="K27" s="143" t="s">
        <v>2</v>
      </c>
      <c r="L27" s="144" t="s">
        <v>11</v>
      </c>
      <c r="M27" s="145" t="s">
        <v>3</v>
      </c>
    </row>
    <row r="28" spans="1:13" s="176" customFormat="1" ht="12">
      <c r="A28" s="222">
        <f aca="true" t="shared" si="0" ref="A28:A43">A7</f>
        <v>2</v>
      </c>
      <c r="B28" s="223">
        <f aca="true" t="shared" si="1" ref="B28:B43">(B7*$B$23)/100</f>
        <v>45.033875474840585</v>
      </c>
      <c r="C28" s="223">
        <f aca="true" t="shared" si="2" ref="C28:C43">(C7*$C$23)/100</f>
        <v>0</v>
      </c>
      <c r="D28" s="223">
        <f aca="true" t="shared" si="3" ref="D28:D43">(D7*$D$23)/100</f>
        <v>0</v>
      </c>
      <c r="E28" s="223">
        <f aca="true" t="shared" si="4" ref="E28:E43">(E7*$E$23)/100</f>
        <v>0</v>
      </c>
      <c r="F28" s="223">
        <f aca="true" t="shared" si="5" ref="F28:F43">(F7*$F$23)/100</f>
        <v>0</v>
      </c>
      <c r="G28" s="223">
        <f aca="true" t="shared" si="6" ref="G28:G43">(G7*$G$23)/100</f>
        <v>0</v>
      </c>
      <c r="H28" s="223">
        <f aca="true" t="shared" si="7" ref="H28:H43">(H7*$H$23)/100</f>
        <v>0</v>
      </c>
      <c r="I28" s="223">
        <f aca="true" t="shared" si="8" ref="I28:I43">(I7*$I$23)/100</f>
        <v>0</v>
      </c>
      <c r="J28" s="224">
        <f aca="true" t="shared" si="9" ref="J28:J43">SUM(B28:I28)</f>
        <v>45.033875474840585</v>
      </c>
      <c r="K28" s="225">
        <f aca="true" t="shared" si="10" ref="K28:K43">(J28/$J$44)*100</f>
        <v>16.49592508235919</v>
      </c>
      <c r="L28" s="226">
        <v>2.5</v>
      </c>
      <c r="M28" s="227">
        <f aca="true" t="shared" si="11" ref="M28:M43">L28*J28</f>
        <v>112.58468868710146</v>
      </c>
    </row>
    <row r="29" spans="1:13" s="176" customFormat="1" ht="12">
      <c r="A29" s="222">
        <f t="shared" si="0"/>
        <v>3</v>
      </c>
      <c r="B29" s="223">
        <f t="shared" si="1"/>
        <v>2.966124525159411</v>
      </c>
      <c r="C29" s="223">
        <f t="shared" si="2"/>
        <v>12.074631674226975</v>
      </c>
      <c r="D29" s="223">
        <f t="shared" si="3"/>
        <v>0</v>
      </c>
      <c r="E29" s="223">
        <f t="shared" si="4"/>
        <v>0</v>
      </c>
      <c r="F29" s="223">
        <f t="shared" si="5"/>
        <v>0</v>
      </c>
      <c r="G29" s="223">
        <f t="shared" si="6"/>
        <v>0</v>
      </c>
      <c r="H29" s="223">
        <f t="shared" si="7"/>
        <v>0</v>
      </c>
      <c r="I29" s="223">
        <f t="shared" si="8"/>
        <v>0</v>
      </c>
      <c r="J29" s="224">
        <f t="shared" si="9"/>
        <v>15.040756199386387</v>
      </c>
      <c r="K29" s="225">
        <f t="shared" si="10"/>
        <v>5.509434505269739</v>
      </c>
      <c r="L29" s="226">
        <v>3.5</v>
      </c>
      <c r="M29" s="227">
        <f t="shared" si="11"/>
        <v>52.642646697852356</v>
      </c>
    </row>
    <row r="30" spans="1:13" s="176" customFormat="1" ht="12">
      <c r="A30" s="222">
        <f t="shared" si="0"/>
        <v>4</v>
      </c>
      <c r="B30" s="223">
        <f t="shared" si="1"/>
        <v>0</v>
      </c>
      <c r="C30" s="223">
        <f t="shared" si="2"/>
        <v>9.669249432640509</v>
      </c>
      <c r="D30" s="223">
        <f t="shared" si="3"/>
        <v>0</v>
      </c>
      <c r="E30" s="223">
        <f t="shared" si="4"/>
        <v>0</v>
      </c>
      <c r="F30" s="223">
        <f t="shared" si="5"/>
        <v>0</v>
      </c>
      <c r="G30" s="223">
        <f t="shared" si="6"/>
        <v>0</v>
      </c>
      <c r="H30" s="223">
        <f t="shared" si="7"/>
        <v>0</v>
      </c>
      <c r="I30" s="223">
        <f t="shared" si="8"/>
        <v>0</v>
      </c>
      <c r="J30" s="224">
        <f t="shared" si="9"/>
        <v>9.669249432640509</v>
      </c>
      <c r="K30" s="225">
        <f t="shared" si="10"/>
        <v>3.5418496090258276</v>
      </c>
      <c r="L30" s="226">
        <v>4.5</v>
      </c>
      <c r="M30" s="227">
        <f t="shared" si="11"/>
        <v>43.51162244688229</v>
      </c>
    </row>
    <row r="31" spans="1:13" s="176" customFormat="1" ht="12">
      <c r="A31" s="222">
        <f t="shared" si="0"/>
        <v>5</v>
      </c>
      <c r="B31" s="223">
        <f t="shared" si="1"/>
        <v>0</v>
      </c>
      <c r="C31" s="223">
        <f t="shared" si="2"/>
        <v>2.25611889313251</v>
      </c>
      <c r="D31" s="223">
        <f t="shared" si="3"/>
        <v>7.327569914764326</v>
      </c>
      <c r="E31" s="223">
        <f t="shared" si="4"/>
        <v>0</v>
      </c>
      <c r="F31" s="223">
        <f t="shared" si="5"/>
        <v>0</v>
      </c>
      <c r="G31" s="223">
        <f t="shared" si="6"/>
        <v>0</v>
      </c>
      <c r="H31" s="223">
        <f t="shared" si="7"/>
        <v>0</v>
      </c>
      <c r="I31" s="223">
        <f t="shared" si="8"/>
        <v>0</v>
      </c>
      <c r="J31" s="224">
        <f t="shared" si="9"/>
        <v>9.583688807896836</v>
      </c>
      <c r="K31" s="225">
        <f t="shared" si="10"/>
        <v>3.510508720841332</v>
      </c>
      <c r="L31" s="228">
        <v>5.5</v>
      </c>
      <c r="M31" s="227">
        <f t="shared" si="11"/>
        <v>52.710288443432596</v>
      </c>
    </row>
    <row r="32" spans="1:13" s="176" customFormat="1" ht="12">
      <c r="A32" s="222">
        <f t="shared" si="0"/>
        <v>6</v>
      </c>
      <c r="B32" s="223">
        <f t="shared" si="1"/>
        <v>0</v>
      </c>
      <c r="C32" s="223">
        <f t="shared" si="2"/>
        <v>0</v>
      </c>
      <c r="D32" s="223">
        <f t="shared" si="3"/>
        <v>6.000397441084849</v>
      </c>
      <c r="E32" s="223">
        <f t="shared" si="4"/>
        <v>3.0599990618509842</v>
      </c>
      <c r="F32" s="223">
        <f t="shared" si="5"/>
        <v>0</v>
      </c>
      <c r="G32" s="223">
        <f t="shared" si="6"/>
        <v>0</v>
      </c>
      <c r="H32" s="223">
        <f t="shared" si="7"/>
        <v>0</v>
      </c>
      <c r="I32" s="223">
        <f t="shared" si="8"/>
        <v>0</v>
      </c>
      <c r="J32" s="224">
        <f t="shared" si="9"/>
        <v>9.060396502935834</v>
      </c>
      <c r="K32" s="225">
        <f t="shared" si="10"/>
        <v>3.318826557851954</v>
      </c>
      <c r="L32" s="228">
        <v>6.5</v>
      </c>
      <c r="M32" s="227">
        <f t="shared" si="11"/>
        <v>58.89257726908292</v>
      </c>
    </row>
    <row r="33" spans="1:13" s="176" customFormat="1" ht="12">
      <c r="A33" s="222">
        <f t="shared" si="0"/>
        <v>7</v>
      </c>
      <c r="B33" s="223">
        <f t="shared" si="1"/>
        <v>0</v>
      </c>
      <c r="C33" s="223">
        <f t="shared" si="2"/>
        <v>0</v>
      </c>
      <c r="D33" s="223">
        <f t="shared" si="3"/>
        <v>0.6720326441508245</v>
      </c>
      <c r="E33" s="223">
        <f t="shared" si="4"/>
        <v>6.451084084936777</v>
      </c>
      <c r="F33" s="223">
        <f t="shared" si="5"/>
        <v>0</v>
      </c>
      <c r="G33" s="223">
        <f t="shared" si="6"/>
        <v>0</v>
      </c>
      <c r="H33" s="223">
        <f t="shared" si="7"/>
        <v>0</v>
      </c>
      <c r="I33" s="223">
        <f t="shared" si="8"/>
        <v>0</v>
      </c>
      <c r="J33" s="224">
        <f t="shared" si="9"/>
        <v>7.123116729087602</v>
      </c>
      <c r="K33" s="225">
        <f t="shared" si="10"/>
        <v>2.609200267065056</v>
      </c>
      <c r="L33" s="228">
        <v>7.5</v>
      </c>
      <c r="M33" s="227">
        <f t="shared" si="11"/>
        <v>53.42337546815702</v>
      </c>
    </row>
    <row r="34" spans="1:13" s="176" customFormat="1" ht="12">
      <c r="A34" s="222">
        <f t="shared" si="0"/>
        <v>8</v>
      </c>
      <c r="B34" s="223">
        <f t="shared" si="1"/>
        <v>0</v>
      </c>
      <c r="C34" s="223">
        <f t="shared" si="2"/>
        <v>0</v>
      </c>
      <c r="D34" s="223">
        <f t="shared" si="3"/>
        <v>0</v>
      </c>
      <c r="E34" s="223">
        <f t="shared" si="4"/>
        <v>4.045976320445713</v>
      </c>
      <c r="F34" s="223">
        <f t="shared" si="5"/>
        <v>2.9254097978562523</v>
      </c>
      <c r="G34" s="223">
        <f t="shared" si="6"/>
        <v>0</v>
      </c>
      <c r="H34" s="223">
        <f t="shared" si="7"/>
        <v>0</v>
      </c>
      <c r="I34" s="223">
        <f t="shared" si="8"/>
        <v>0</v>
      </c>
      <c r="J34" s="224">
        <f t="shared" si="9"/>
        <v>6.971386118301965</v>
      </c>
      <c r="K34" s="225">
        <f t="shared" si="10"/>
        <v>2.553621288755299</v>
      </c>
      <c r="L34" s="228">
        <v>8.5</v>
      </c>
      <c r="M34" s="227">
        <f t="shared" si="11"/>
        <v>59.256782005566706</v>
      </c>
    </row>
    <row r="35" spans="1:13" s="176" customFormat="1" ht="12">
      <c r="A35" s="222">
        <f t="shared" si="0"/>
        <v>9</v>
      </c>
      <c r="B35" s="223">
        <f t="shared" si="1"/>
        <v>0</v>
      </c>
      <c r="C35" s="223">
        <f t="shared" si="2"/>
        <v>0</v>
      </c>
      <c r="D35" s="223">
        <f t="shared" si="3"/>
        <v>0</v>
      </c>
      <c r="E35" s="223">
        <f t="shared" si="4"/>
        <v>1.6199256596482074</v>
      </c>
      <c r="F35" s="223">
        <f t="shared" si="5"/>
        <v>6.324878969747026</v>
      </c>
      <c r="G35" s="223">
        <f t="shared" si="6"/>
        <v>0</v>
      </c>
      <c r="H35" s="223">
        <f t="shared" si="7"/>
        <v>0</v>
      </c>
      <c r="I35" s="223">
        <f t="shared" si="8"/>
        <v>0</v>
      </c>
      <c r="J35" s="224">
        <f t="shared" si="9"/>
        <v>7.944804629395233</v>
      </c>
      <c r="K35" s="225">
        <f t="shared" si="10"/>
        <v>2.91018484593232</v>
      </c>
      <c r="L35" s="226">
        <v>9.5</v>
      </c>
      <c r="M35" s="227">
        <f t="shared" si="11"/>
        <v>75.47564397925471</v>
      </c>
    </row>
    <row r="36" spans="1:13" s="176" customFormat="1" ht="12">
      <c r="A36" s="222">
        <f t="shared" si="0"/>
        <v>10</v>
      </c>
      <c r="B36" s="223">
        <f t="shared" si="1"/>
        <v>0</v>
      </c>
      <c r="C36" s="223">
        <f t="shared" si="2"/>
        <v>0</v>
      </c>
      <c r="D36" s="223">
        <f t="shared" si="3"/>
        <v>0</v>
      </c>
      <c r="E36" s="223">
        <f t="shared" si="4"/>
        <v>0.4496324261757405</v>
      </c>
      <c r="F36" s="223">
        <f t="shared" si="5"/>
        <v>5.364199766148785</v>
      </c>
      <c r="G36" s="223">
        <f t="shared" si="6"/>
        <v>2.376165521780024</v>
      </c>
      <c r="H36" s="223">
        <f t="shared" si="7"/>
        <v>0</v>
      </c>
      <c r="I36" s="223">
        <f t="shared" si="8"/>
        <v>0</v>
      </c>
      <c r="J36" s="224">
        <f t="shared" si="9"/>
        <v>8.18999771410455</v>
      </c>
      <c r="K36" s="225">
        <f t="shared" si="10"/>
        <v>2.999999162675659</v>
      </c>
      <c r="L36" s="226">
        <v>10.5</v>
      </c>
      <c r="M36" s="227">
        <f t="shared" si="11"/>
        <v>85.99497599809777</v>
      </c>
    </row>
    <row r="37" spans="1:13" s="176" customFormat="1" ht="12">
      <c r="A37" s="222">
        <f t="shared" si="0"/>
        <v>11</v>
      </c>
      <c r="B37" s="223">
        <f t="shared" si="1"/>
        <v>0</v>
      </c>
      <c r="C37" s="223">
        <f t="shared" si="2"/>
        <v>0</v>
      </c>
      <c r="D37" s="223">
        <f t="shared" si="3"/>
        <v>0</v>
      </c>
      <c r="E37" s="223">
        <f t="shared" si="4"/>
        <v>0.18459326852944866</v>
      </c>
      <c r="F37" s="223">
        <f t="shared" si="5"/>
        <v>4.05410993558761</v>
      </c>
      <c r="G37" s="223">
        <f t="shared" si="6"/>
        <v>7.316378913599298</v>
      </c>
      <c r="H37" s="223">
        <f t="shared" si="7"/>
        <v>0</v>
      </c>
      <c r="I37" s="223">
        <f t="shared" si="8"/>
        <v>0</v>
      </c>
      <c r="J37" s="224">
        <f t="shared" si="9"/>
        <v>11.555082117716356</v>
      </c>
      <c r="K37" s="225">
        <f t="shared" si="10"/>
        <v>4.232630812350314</v>
      </c>
      <c r="L37" s="226">
        <v>11.5</v>
      </c>
      <c r="M37" s="227">
        <f t="shared" si="11"/>
        <v>132.8834443537381</v>
      </c>
    </row>
    <row r="38" spans="1:13" s="176" customFormat="1" ht="12">
      <c r="A38" s="222">
        <f t="shared" si="0"/>
        <v>12</v>
      </c>
      <c r="B38" s="223">
        <f t="shared" si="1"/>
        <v>0</v>
      </c>
      <c r="C38" s="223">
        <f t="shared" si="2"/>
        <v>0</v>
      </c>
      <c r="D38" s="223">
        <f t="shared" si="3"/>
        <v>0</v>
      </c>
      <c r="E38" s="223">
        <f t="shared" si="4"/>
        <v>0.18878917841313003</v>
      </c>
      <c r="F38" s="223">
        <f t="shared" si="5"/>
        <v>2.6106095069260924</v>
      </c>
      <c r="G38" s="223">
        <f t="shared" si="6"/>
        <v>16.46190559999674</v>
      </c>
      <c r="H38" s="223">
        <f t="shared" si="7"/>
        <v>0</v>
      </c>
      <c r="I38" s="223">
        <f t="shared" si="8"/>
        <v>0</v>
      </c>
      <c r="J38" s="224">
        <f t="shared" si="9"/>
        <v>19.261304285335964</v>
      </c>
      <c r="K38" s="225">
        <f t="shared" si="10"/>
        <v>7.0554228151413785</v>
      </c>
      <c r="L38" s="226">
        <v>12.5</v>
      </c>
      <c r="M38" s="227">
        <f t="shared" si="11"/>
        <v>240.76630356669955</v>
      </c>
    </row>
    <row r="39" spans="1:13" s="176" customFormat="1" ht="12">
      <c r="A39" s="222">
        <f t="shared" si="0"/>
        <v>13</v>
      </c>
      <c r="B39" s="223">
        <f t="shared" si="1"/>
        <v>0</v>
      </c>
      <c r="C39" s="223">
        <f t="shared" si="2"/>
        <v>0</v>
      </c>
      <c r="D39" s="223">
        <f t="shared" si="3"/>
        <v>0</v>
      </c>
      <c r="E39" s="223">
        <f t="shared" si="4"/>
        <v>0</v>
      </c>
      <c r="F39" s="223">
        <f t="shared" si="5"/>
        <v>0.8585219521485636</v>
      </c>
      <c r="G39" s="223">
        <f t="shared" si="6"/>
        <v>20.219135567620288</v>
      </c>
      <c r="H39" s="223">
        <f t="shared" si="7"/>
        <v>3.186977188210298</v>
      </c>
      <c r="I39" s="223">
        <f t="shared" si="8"/>
        <v>0</v>
      </c>
      <c r="J39" s="224">
        <f t="shared" si="9"/>
        <v>24.264634707979152</v>
      </c>
      <c r="K39" s="225">
        <f t="shared" si="10"/>
        <v>8.888144581677345</v>
      </c>
      <c r="L39" s="226">
        <v>13.5</v>
      </c>
      <c r="M39" s="227">
        <f t="shared" si="11"/>
        <v>327.57256855771857</v>
      </c>
    </row>
    <row r="40" spans="1:13" s="176" customFormat="1" ht="12">
      <c r="A40" s="222">
        <f t="shared" si="0"/>
        <v>14</v>
      </c>
      <c r="B40" s="223">
        <f t="shared" si="1"/>
        <v>0</v>
      </c>
      <c r="C40" s="223">
        <f t="shared" si="2"/>
        <v>0</v>
      </c>
      <c r="D40" s="223">
        <f t="shared" si="3"/>
        <v>0</v>
      </c>
      <c r="E40" s="223">
        <f t="shared" si="4"/>
        <v>0</v>
      </c>
      <c r="F40" s="223">
        <f t="shared" si="5"/>
        <v>0.8622700715856727</v>
      </c>
      <c r="G40" s="223">
        <f t="shared" si="6"/>
        <v>14.705364341301038</v>
      </c>
      <c r="H40" s="223">
        <f t="shared" si="7"/>
        <v>7.113090744292641</v>
      </c>
      <c r="I40" s="223">
        <f t="shared" si="8"/>
        <v>0</v>
      </c>
      <c r="J40" s="224">
        <f t="shared" si="9"/>
        <v>22.680725157179353</v>
      </c>
      <c r="K40" s="225">
        <f t="shared" si="10"/>
        <v>8.30795793303273</v>
      </c>
      <c r="L40" s="226">
        <v>14.5</v>
      </c>
      <c r="M40" s="227">
        <f t="shared" si="11"/>
        <v>328.87051477910063</v>
      </c>
    </row>
    <row r="41" spans="1:13" s="176" customFormat="1" ht="12">
      <c r="A41" s="222">
        <f t="shared" si="0"/>
        <v>15</v>
      </c>
      <c r="B41" s="223">
        <f t="shared" si="1"/>
        <v>0</v>
      </c>
      <c r="C41" s="223">
        <f t="shared" si="2"/>
        <v>0</v>
      </c>
      <c r="D41" s="223">
        <f t="shared" si="3"/>
        <v>0</v>
      </c>
      <c r="E41" s="223">
        <f t="shared" si="4"/>
        <v>0</v>
      </c>
      <c r="F41" s="223">
        <f t="shared" si="5"/>
        <v>0</v>
      </c>
      <c r="G41" s="223">
        <f t="shared" si="6"/>
        <v>10.727317452620818</v>
      </c>
      <c r="H41" s="223">
        <f t="shared" si="7"/>
        <v>10.556129349242802</v>
      </c>
      <c r="I41" s="223">
        <f t="shared" si="8"/>
        <v>0</v>
      </c>
      <c r="J41" s="224">
        <f t="shared" si="9"/>
        <v>21.28344680186362</v>
      </c>
      <c r="K41" s="225">
        <f t="shared" si="10"/>
        <v>7.796134359657003</v>
      </c>
      <c r="L41" s="226">
        <v>15.5</v>
      </c>
      <c r="M41" s="227">
        <f t="shared" si="11"/>
        <v>329.8934254288861</v>
      </c>
    </row>
    <row r="42" spans="1:13" s="176" customFormat="1" ht="12">
      <c r="A42" s="222">
        <f t="shared" si="0"/>
        <v>16</v>
      </c>
      <c r="B42" s="223">
        <f t="shared" si="1"/>
        <v>0</v>
      </c>
      <c r="C42" s="223">
        <f t="shared" si="2"/>
        <v>0</v>
      </c>
      <c r="D42" s="223">
        <f t="shared" si="3"/>
        <v>0</v>
      </c>
      <c r="E42" s="223">
        <f t="shared" si="4"/>
        <v>0</v>
      </c>
      <c r="F42" s="223">
        <f t="shared" si="5"/>
        <v>0</v>
      </c>
      <c r="G42" s="223">
        <f t="shared" si="6"/>
        <v>3.1937326030817883</v>
      </c>
      <c r="H42" s="223">
        <f t="shared" si="7"/>
        <v>15.13934854359582</v>
      </c>
      <c r="I42" s="223">
        <f t="shared" si="8"/>
        <v>9.402985074626866</v>
      </c>
      <c r="J42" s="224">
        <f t="shared" si="9"/>
        <v>27.736066221304476</v>
      </c>
      <c r="K42" s="225">
        <f t="shared" si="10"/>
        <v>10.159731216595045</v>
      </c>
      <c r="L42" s="226">
        <v>16.5</v>
      </c>
      <c r="M42" s="227">
        <f t="shared" si="11"/>
        <v>457.64509265152384</v>
      </c>
    </row>
    <row r="43" spans="1:13" s="176" customFormat="1" ht="12.75" thickBot="1">
      <c r="A43" s="222">
        <f t="shared" si="0"/>
        <v>17</v>
      </c>
      <c r="B43" s="223">
        <f t="shared" si="1"/>
        <v>0</v>
      </c>
      <c r="C43" s="223">
        <f t="shared" si="2"/>
        <v>0</v>
      </c>
      <c r="D43" s="223">
        <f t="shared" si="3"/>
        <v>0</v>
      </c>
      <c r="E43" s="223">
        <f t="shared" si="4"/>
        <v>0</v>
      </c>
      <c r="F43" s="223">
        <f t="shared" si="5"/>
        <v>0</v>
      </c>
      <c r="G43" s="223">
        <f t="shared" si="6"/>
        <v>0</v>
      </c>
      <c r="H43" s="223">
        <f t="shared" si="7"/>
        <v>16.00445417465844</v>
      </c>
      <c r="I43" s="223">
        <f t="shared" si="8"/>
        <v>11.597014925373134</v>
      </c>
      <c r="J43" s="229">
        <f t="shared" si="9"/>
        <v>27.601469100031576</v>
      </c>
      <c r="K43" s="225">
        <f t="shared" si="10"/>
        <v>10.110428241769807</v>
      </c>
      <c r="L43" s="226">
        <v>17.5</v>
      </c>
      <c r="M43" s="227">
        <f t="shared" si="11"/>
        <v>483.02570925055255</v>
      </c>
    </row>
    <row r="44" spans="10:13" s="176" customFormat="1" ht="13.5" thickBot="1">
      <c r="J44" s="230">
        <f>SUM(J28:J43)</f>
        <v>273</v>
      </c>
      <c r="K44" s="230">
        <f>SUM(K28:K43)</f>
        <v>100</v>
      </c>
      <c r="M44" s="231">
        <f>SUM(M28:M43)/J44</f>
        <v>10.604943807998708</v>
      </c>
    </row>
  </sheetData>
  <sheetProtection/>
  <mergeCells count="4">
    <mergeCell ref="L7:Q7"/>
    <mergeCell ref="A1:H1"/>
    <mergeCell ref="J4:J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48">
      <selection activeCell="K11" sqref="K11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4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85</v>
      </c>
      <c r="B4" s="370"/>
      <c r="C4" s="370"/>
      <c r="D4" s="370"/>
      <c r="E4" s="370"/>
      <c r="F4" s="370"/>
      <c r="G4" s="370"/>
      <c r="H4" s="370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147" t="s">
        <v>38</v>
      </c>
      <c r="C5" s="147" t="s">
        <v>39</v>
      </c>
      <c r="D5" s="147" t="s">
        <v>40</v>
      </c>
      <c r="E5" s="147" t="s">
        <v>41</v>
      </c>
      <c r="F5" s="147">
        <v>13</v>
      </c>
      <c r="G5" s="147" t="s">
        <v>42</v>
      </c>
      <c r="H5" s="147" t="s">
        <v>43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36" t="s">
        <v>5</v>
      </c>
      <c r="B6" s="258" t="s">
        <v>72</v>
      </c>
      <c r="C6" s="258" t="s">
        <v>73</v>
      </c>
      <c r="D6" s="258" t="s">
        <v>74</v>
      </c>
      <c r="E6" s="258" t="s">
        <v>75</v>
      </c>
      <c r="F6" s="258" t="s">
        <v>76</v>
      </c>
      <c r="G6" s="258" t="s">
        <v>77</v>
      </c>
      <c r="H6" s="258" t="s">
        <v>81</v>
      </c>
      <c r="I6" s="259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260">
        <v>89.66498767183141</v>
      </c>
      <c r="C7" s="260">
        <v>0</v>
      </c>
      <c r="D7" s="260">
        <v>0</v>
      </c>
      <c r="E7" s="260">
        <v>0</v>
      </c>
      <c r="F7" s="260">
        <v>0</v>
      </c>
      <c r="G7" s="260">
        <v>0</v>
      </c>
      <c r="H7" s="260">
        <v>0</v>
      </c>
      <c r="I7" s="261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260">
        <v>10.335012328168593</v>
      </c>
      <c r="C8" s="260">
        <v>44.62997984523868</v>
      </c>
      <c r="D8" s="260">
        <v>0</v>
      </c>
      <c r="E8" s="260">
        <v>0</v>
      </c>
      <c r="F8" s="260">
        <v>0</v>
      </c>
      <c r="G8" s="260">
        <v>0</v>
      </c>
      <c r="H8" s="260">
        <v>0</v>
      </c>
      <c r="I8" s="261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260">
        <v>0</v>
      </c>
      <c r="C9" s="260">
        <v>38.89272470237379</v>
      </c>
      <c r="D9" s="260">
        <v>0</v>
      </c>
      <c r="E9" s="260">
        <v>0</v>
      </c>
      <c r="F9" s="260">
        <v>0</v>
      </c>
      <c r="G9" s="260">
        <v>0</v>
      </c>
      <c r="H9" s="260">
        <v>0</v>
      </c>
      <c r="I9" s="261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260">
        <v>0</v>
      </c>
      <c r="C10" s="260">
        <v>13.396149555147558</v>
      </c>
      <c r="D10" s="260">
        <v>28.053809316372707</v>
      </c>
      <c r="E10" s="260">
        <v>0</v>
      </c>
      <c r="F10" s="260">
        <v>0</v>
      </c>
      <c r="G10" s="260">
        <v>0</v>
      </c>
      <c r="H10" s="260">
        <v>0</v>
      </c>
      <c r="I10" s="261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260">
        <v>0</v>
      </c>
      <c r="C11" s="260">
        <v>3.0811458972399803</v>
      </c>
      <c r="D11" s="260">
        <v>33.688539849017616</v>
      </c>
      <c r="E11" s="260">
        <v>11.822138392214073</v>
      </c>
      <c r="F11" s="260">
        <v>0</v>
      </c>
      <c r="G11" s="260">
        <v>0</v>
      </c>
      <c r="H11" s="260">
        <v>0</v>
      </c>
      <c r="I11" s="261"/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260">
        <v>0</v>
      </c>
      <c r="C12" s="260">
        <v>0</v>
      </c>
      <c r="D12" s="260">
        <v>31.142434503440835</v>
      </c>
      <c r="E12" s="260">
        <v>15.041579100333665</v>
      </c>
      <c r="F12" s="260">
        <v>0</v>
      </c>
      <c r="G12" s="260">
        <v>0</v>
      </c>
      <c r="H12" s="260">
        <v>0</v>
      </c>
      <c r="I12" s="261"/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260">
        <v>0</v>
      </c>
      <c r="C13" s="260">
        <v>0</v>
      </c>
      <c r="D13" s="260">
        <v>7.115216331168836</v>
      </c>
      <c r="E13" s="260">
        <v>29.962855927128313</v>
      </c>
      <c r="F13" s="260">
        <v>5.557240874566195</v>
      </c>
      <c r="G13" s="260">
        <v>0</v>
      </c>
      <c r="H13" s="260">
        <v>0</v>
      </c>
      <c r="I13" s="261"/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260">
        <v>0</v>
      </c>
      <c r="C14" s="260">
        <v>0</v>
      </c>
      <c r="D14" s="260">
        <v>0</v>
      </c>
      <c r="E14" s="260">
        <v>21.753673153940337</v>
      </c>
      <c r="F14" s="260">
        <v>20.111305719589463</v>
      </c>
      <c r="G14" s="260">
        <v>0</v>
      </c>
      <c r="H14" s="260">
        <v>0</v>
      </c>
      <c r="I14" s="261"/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260">
        <v>0</v>
      </c>
      <c r="C15" s="260">
        <v>0</v>
      </c>
      <c r="D15" s="260">
        <v>0</v>
      </c>
      <c r="E15" s="260">
        <v>9.676327266917802</v>
      </c>
      <c r="F15" s="260">
        <v>22.232894603782903</v>
      </c>
      <c r="G15" s="260">
        <v>0</v>
      </c>
      <c r="H15" s="260">
        <v>0</v>
      </c>
      <c r="I15" s="261"/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260">
        <v>0</v>
      </c>
      <c r="C16" s="260">
        <v>0</v>
      </c>
      <c r="D16" s="260">
        <v>0</v>
      </c>
      <c r="E16" s="260">
        <v>5.021383355604468</v>
      </c>
      <c r="F16" s="260">
        <v>22.271876394505814</v>
      </c>
      <c r="G16" s="260">
        <v>4.774728379093576</v>
      </c>
      <c r="H16" s="260">
        <v>0</v>
      </c>
      <c r="I16" s="261"/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60">
        <v>0</v>
      </c>
      <c r="C17" s="260">
        <v>0</v>
      </c>
      <c r="D17" s="260">
        <v>0</v>
      </c>
      <c r="E17" s="260">
        <v>2.8678890501193117</v>
      </c>
      <c r="F17" s="260">
        <v>20.106207533428424</v>
      </c>
      <c r="G17" s="260">
        <v>19.089109885006184</v>
      </c>
      <c r="H17" s="260">
        <v>0</v>
      </c>
      <c r="I17" s="261"/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60">
        <v>0</v>
      </c>
      <c r="C18" s="260">
        <v>0</v>
      </c>
      <c r="D18" s="260">
        <v>0</v>
      </c>
      <c r="E18" s="260">
        <v>2.8695820188620025</v>
      </c>
      <c r="F18" s="260">
        <v>4.79001823932664</v>
      </c>
      <c r="G18" s="260">
        <v>40.74747422915134</v>
      </c>
      <c r="H18" s="260">
        <v>0</v>
      </c>
      <c r="I18" s="261"/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60">
        <v>0</v>
      </c>
      <c r="C19" s="260">
        <v>0</v>
      </c>
      <c r="D19" s="260">
        <v>0</v>
      </c>
      <c r="E19" s="260">
        <v>0.9845717348800348</v>
      </c>
      <c r="F19" s="260">
        <v>2.95827398088033</v>
      </c>
      <c r="G19" s="260">
        <v>27.524534727471373</v>
      </c>
      <c r="H19" s="260">
        <v>0</v>
      </c>
      <c r="I19" s="261"/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60">
        <v>0</v>
      </c>
      <c r="C20" s="260">
        <v>0</v>
      </c>
      <c r="D20" s="260">
        <v>0</v>
      </c>
      <c r="E20" s="260">
        <v>0</v>
      </c>
      <c r="F20" s="260">
        <v>1.9721826539202199</v>
      </c>
      <c r="G20" s="260">
        <v>7.864152779277535</v>
      </c>
      <c r="H20" s="260">
        <v>0</v>
      </c>
      <c r="I20" s="261"/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60">
        <v>0</v>
      </c>
      <c r="C21" s="260">
        <v>0</v>
      </c>
      <c r="D21" s="260">
        <v>0</v>
      </c>
      <c r="E21" s="260">
        <v>0</v>
      </c>
      <c r="F21" s="260">
        <v>0</v>
      </c>
      <c r="G21" s="260">
        <v>0</v>
      </c>
      <c r="H21" s="260">
        <v>0</v>
      </c>
      <c r="I21" s="261"/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0">
        <v>0</v>
      </c>
      <c r="H22" s="260">
        <v>32.32406098333868</v>
      </c>
      <c r="I22" s="261"/>
      <c r="J22" s="202"/>
      <c r="K22" s="202"/>
      <c r="L22" s="202"/>
    </row>
    <row r="23" spans="1:15" s="176" customFormat="1" ht="20.25" customHeight="1" thickBot="1">
      <c r="A23" s="214" t="s">
        <v>88</v>
      </c>
      <c r="B23" s="254">
        <v>48</v>
      </c>
      <c r="C23" s="255">
        <v>24</v>
      </c>
      <c r="D23" s="255">
        <v>14</v>
      </c>
      <c r="E23" s="255">
        <v>16</v>
      </c>
      <c r="F23" s="255">
        <v>23</v>
      </c>
      <c r="G23" s="255">
        <v>75</v>
      </c>
      <c r="H23" s="256">
        <v>52</v>
      </c>
      <c r="I23" s="219">
        <f>SUM(B23:H23)</f>
        <v>252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2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3" t="s">
        <v>0</v>
      </c>
      <c r="J27" s="143" t="s">
        <v>2</v>
      </c>
      <c r="K27" s="144" t="s">
        <v>11</v>
      </c>
      <c r="L27" s="145" t="s">
        <v>3</v>
      </c>
    </row>
    <row r="28" spans="1:12" s="176" customFormat="1" ht="12">
      <c r="A28" s="222">
        <f aca="true" t="shared" si="0" ref="A28:A43">A7</f>
        <v>2</v>
      </c>
      <c r="B28" s="223">
        <f aca="true" t="shared" si="1" ref="B28:B43">(B7*$B$23)/100</f>
        <v>43.03919408247908</v>
      </c>
      <c r="C28" s="223">
        <f aca="true" t="shared" si="2" ref="C28:C43">(C7*$C$23)/100</f>
        <v>0</v>
      </c>
      <c r="D28" s="223">
        <f aca="true" t="shared" si="3" ref="D28:D43">(D7*$D$23)/100</f>
        <v>0</v>
      </c>
      <c r="E28" s="223">
        <f aca="true" t="shared" si="4" ref="E28:E43">(E7*$E$23)/100</f>
        <v>0</v>
      </c>
      <c r="F28" s="223">
        <f aca="true" t="shared" si="5" ref="F28:F43">(F7*$F$23)/100</f>
        <v>0</v>
      </c>
      <c r="G28" s="223">
        <f aca="true" t="shared" si="6" ref="G28:G43">(G7*$G$23)/100</f>
        <v>0</v>
      </c>
      <c r="H28" s="223">
        <f aca="true" t="shared" si="7" ref="H28:H43">(H7*$H$23)/100</f>
        <v>0</v>
      </c>
      <c r="I28" s="224">
        <f aca="true" t="shared" si="8" ref="I28:I43">SUM(B28:H28)</f>
        <v>43.03919408247908</v>
      </c>
      <c r="J28" s="225">
        <f aca="true" t="shared" si="9" ref="J28:J43">(I28/$I$44)*100</f>
        <v>19.85124741771322</v>
      </c>
      <c r="K28" s="226">
        <v>2.5</v>
      </c>
      <c r="L28" s="227">
        <f aca="true" t="shared" si="10" ref="L28:L43">K28*I28</f>
        <v>107.59798520619769</v>
      </c>
    </row>
    <row r="29" spans="1:12" s="176" customFormat="1" ht="12">
      <c r="A29" s="222">
        <f t="shared" si="0"/>
        <v>3</v>
      </c>
      <c r="B29" s="223">
        <f t="shared" si="1"/>
        <v>4.960805917520925</v>
      </c>
      <c r="C29" s="223">
        <f t="shared" si="2"/>
        <v>10.711195162857285</v>
      </c>
      <c r="D29" s="223">
        <f t="shared" si="3"/>
        <v>0</v>
      </c>
      <c r="E29" s="223">
        <f t="shared" si="4"/>
        <v>0</v>
      </c>
      <c r="F29" s="223">
        <f t="shared" si="5"/>
        <v>0</v>
      </c>
      <c r="G29" s="223">
        <f t="shared" si="6"/>
        <v>0</v>
      </c>
      <c r="H29" s="223">
        <f t="shared" si="7"/>
        <v>0</v>
      </c>
      <c r="I29" s="224">
        <f t="shared" si="8"/>
        <v>15.672001080378209</v>
      </c>
      <c r="J29" s="225">
        <f t="shared" si="9"/>
        <v>7.228498990502861</v>
      </c>
      <c r="K29" s="226">
        <v>3.5</v>
      </c>
      <c r="L29" s="227">
        <f t="shared" si="10"/>
        <v>54.85200378132373</v>
      </c>
    </row>
    <row r="30" spans="1:12" s="176" customFormat="1" ht="12">
      <c r="A30" s="222">
        <f t="shared" si="0"/>
        <v>4</v>
      </c>
      <c r="B30" s="223">
        <f t="shared" si="1"/>
        <v>0</v>
      </c>
      <c r="C30" s="223">
        <f t="shared" si="2"/>
        <v>9.33425392856971</v>
      </c>
      <c r="D30" s="223">
        <f t="shared" si="3"/>
        <v>0</v>
      </c>
      <c r="E30" s="223">
        <f t="shared" si="4"/>
        <v>0</v>
      </c>
      <c r="F30" s="223">
        <f t="shared" si="5"/>
        <v>0</v>
      </c>
      <c r="G30" s="223">
        <f t="shared" si="6"/>
        <v>0</v>
      </c>
      <c r="H30" s="223">
        <f t="shared" si="7"/>
        <v>0</v>
      </c>
      <c r="I30" s="224">
        <f t="shared" si="8"/>
        <v>9.33425392856971</v>
      </c>
      <c r="J30" s="225">
        <f t="shared" si="9"/>
        <v>4.305298650358134</v>
      </c>
      <c r="K30" s="226">
        <v>4.5</v>
      </c>
      <c r="L30" s="227">
        <f t="shared" si="10"/>
        <v>42.004142678563696</v>
      </c>
    </row>
    <row r="31" spans="1:12" s="176" customFormat="1" ht="12">
      <c r="A31" s="222">
        <f t="shared" si="0"/>
        <v>5</v>
      </c>
      <c r="B31" s="223">
        <f t="shared" si="1"/>
        <v>0</v>
      </c>
      <c r="C31" s="223">
        <f t="shared" si="2"/>
        <v>3.2150758932354138</v>
      </c>
      <c r="D31" s="223">
        <f t="shared" si="3"/>
        <v>3.927533304292179</v>
      </c>
      <c r="E31" s="223">
        <f t="shared" si="4"/>
        <v>0</v>
      </c>
      <c r="F31" s="223">
        <f t="shared" si="5"/>
        <v>0</v>
      </c>
      <c r="G31" s="223">
        <f t="shared" si="6"/>
        <v>0</v>
      </c>
      <c r="H31" s="223">
        <f t="shared" si="7"/>
        <v>0</v>
      </c>
      <c r="I31" s="224">
        <f t="shared" si="8"/>
        <v>7.142609197527593</v>
      </c>
      <c r="J31" s="225">
        <f t="shared" si="9"/>
        <v>3.294432096391782</v>
      </c>
      <c r="K31" s="228">
        <v>5.5</v>
      </c>
      <c r="L31" s="227">
        <f t="shared" si="10"/>
        <v>39.28435058640176</v>
      </c>
    </row>
    <row r="32" spans="1:12" s="176" customFormat="1" ht="12">
      <c r="A32" s="222">
        <f t="shared" si="0"/>
        <v>6</v>
      </c>
      <c r="B32" s="223">
        <f t="shared" si="1"/>
        <v>0</v>
      </c>
      <c r="C32" s="223">
        <f t="shared" si="2"/>
        <v>0.7394750153375952</v>
      </c>
      <c r="D32" s="223">
        <f t="shared" si="3"/>
        <v>4.716395578862466</v>
      </c>
      <c r="E32" s="223">
        <f t="shared" si="4"/>
        <v>1.8915421427542518</v>
      </c>
      <c r="F32" s="223">
        <f t="shared" si="5"/>
        <v>0</v>
      </c>
      <c r="G32" s="223">
        <f t="shared" si="6"/>
        <v>0</v>
      </c>
      <c r="H32" s="223">
        <f t="shared" si="7"/>
        <v>0</v>
      </c>
      <c r="I32" s="224">
        <f t="shared" si="8"/>
        <v>7.347412736954313</v>
      </c>
      <c r="J32" s="225">
        <f t="shared" si="9"/>
        <v>3.3888949649434563</v>
      </c>
      <c r="K32" s="228">
        <v>6.5</v>
      </c>
      <c r="L32" s="227">
        <f t="shared" si="10"/>
        <v>47.75818279020304</v>
      </c>
    </row>
    <row r="33" spans="1:12" s="176" customFormat="1" ht="12">
      <c r="A33" s="222">
        <f t="shared" si="0"/>
        <v>7</v>
      </c>
      <c r="B33" s="223">
        <f t="shared" si="1"/>
        <v>0</v>
      </c>
      <c r="C33" s="223">
        <f t="shared" si="2"/>
        <v>0</v>
      </c>
      <c r="D33" s="223">
        <f t="shared" si="3"/>
        <v>4.359940830481717</v>
      </c>
      <c r="E33" s="223">
        <f t="shared" si="4"/>
        <v>2.4066526560533865</v>
      </c>
      <c r="F33" s="223">
        <f t="shared" si="5"/>
        <v>0</v>
      </c>
      <c r="G33" s="223">
        <f t="shared" si="6"/>
        <v>0</v>
      </c>
      <c r="H33" s="223">
        <f t="shared" si="7"/>
        <v>0</v>
      </c>
      <c r="I33" s="224">
        <f t="shared" si="8"/>
        <v>6.766593486535104</v>
      </c>
      <c r="J33" s="225">
        <f t="shared" si="9"/>
        <v>3.120999924368423</v>
      </c>
      <c r="K33" s="228">
        <v>7.5</v>
      </c>
      <c r="L33" s="227">
        <f t="shared" si="10"/>
        <v>50.74945114901328</v>
      </c>
    </row>
    <row r="34" spans="1:12" s="176" customFormat="1" ht="12">
      <c r="A34" s="222">
        <f t="shared" si="0"/>
        <v>8</v>
      </c>
      <c r="B34" s="223">
        <f t="shared" si="1"/>
        <v>0</v>
      </c>
      <c r="C34" s="223">
        <f t="shared" si="2"/>
        <v>0</v>
      </c>
      <c r="D34" s="223">
        <f t="shared" si="3"/>
        <v>0.996130286363637</v>
      </c>
      <c r="E34" s="223">
        <f t="shared" si="4"/>
        <v>4.79405694834053</v>
      </c>
      <c r="F34" s="223">
        <f t="shared" si="5"/>
        <v>1.2781654011502248</v>
      </c>
      <c r="G34" s="223">
        <f t="shared" si="6"/>
        <v>0</v>
      </c>
      <c r="H34" s="223">
        <f t="shared" si="7"/>
        <v>0</v>
      </c>
      <c r="I34" s="224">
        <f t="shared" si="8"/>
        <v>7.068352635854391</v>
      </c>
      <c r="J34" s="225">
        <f t="shared" si="9"/>
        <v>3.260182259479443</v>
      </c>
      <c r="K34" s="228">
        <v>8.5</v>
      </c>
      <c r="L34" s="227">
        <f t="shared" si="10"/>
        <v>60.08099740476233</v>
      </c>
    </row>
    <row r="35" spans="1:12" s="176" customFormat="1" ht="12">
      <c r="A35" s="222">
        <f t="shared" si="0"/>
        <v>9</v>
      </c>
      <c r="B35" s="223">
        <f t="shared" si="1"/>
        <v>0</v>
      </c>
      <c r="C35" s="223">
        <f t="shared" si="2"/>
        <v>0</v>
      </c>
      <c r="D35" s="223">
        <f t="shared" si="3"/>
        <v>0</v>
      </c>
      <c r="E35" s="223">
        <f t="shared" si="4"/>
        <v>3.480587704630454</v>
      </c>
      <c r="F35" s="223">
        <f t="shared" si="5"/>
        <v>4.625600315505577</v>
      </c>
      <c r="G35" s="223">
        <f t="shared" si="6"/>
        <v>0</v>
      </c>
      <c r="H35" s="223">
        <f t="shared" si="7"/>
        <v>0</v>
      </c>
      <c r="I35" s="224">
        <f t="shared" si="8"/>
        <v>8.106188020136031</v>
      </c>
      <c r="J35" s="225">
        <f t="shared" si="9"/>
        <v>3.738869823952667</v>
      </c>
      <c r="K35" s="226">
        <v>9.5</v>
      </c>
      <c r="L35" s="227">
        <f t="shared" si="10"/>
        <v>77.0087861912923</v>
      </c>
    </row>
    <row r="36" spans="1:12" s="176" customFormat="1" ht="12">
      <c r="A36" s="222">
        <f t="shared" si="0"/>
        <v>10</v>
      </c>
      <c r="B36" s="223">
        <f t="shared" si="1"/>
        <v>0</v>
      </c>
      <c r="C36" s="223">
        <f t="shared" si="2"/>
        <v>0</v>
      </c>
      <c r="D36" s="223">
        <f t="shared" si="3"/>
        <v>0</v>
      </c>
      <c r="E36" s="223">
        <f t="shared" si="4"/>
        <v>1.5482123627068483</v>
      </c>
      <c r="F36" s="223">
        <f t="shared" si="5"/>
        <v>5.113565758870068</v>
      </c>
      <c r="G36" s="223">
        <f t="shared" si="6"/>
        <v>0</v>
      </c>
      <c r="H36" s="223">
        <f t="shared" si="7"/>
        <v>0</v>
      </c>
      <c r="I36" s="224">
        <f t="shared" si="8"/>
        <v>6.661778121576916</v>
      </c>
      <c r="J36" s="225">
        <f t="shared" si="9"/>
        <v>3.0726552518595587</v>
      </c>
      <c r="K36" s="226">
        <v>10.5</v>
      </c>
      <c r="L36" s="227">
        <f t="shared" si="10"/>
        <v>69.9486702765576</v>
      </c>
    </row>
    <row r="37" spans="1:12" s="176" customFormat="1" ht="12">
      <c r="A37" s="222">
        <f t="shared" si="0"/>
        <v>11</v>
      </c>
      <c r="B37" s="223">
        <f t="shared" si="1"/>
        <v>0</v>
      </c>
      <c r="C37" s="223">
        <f t="shared" si="2"/>
        <v>0</v>
      </c>
      <c r="D37" s="223">
        <f t="shared" si="3"/>
        <v>0</v>
      </c>
      <c r="E37" s="223">
        <f t="shared" si="4"/>
        <v>0.8034213368967148</v>
      </c>
      <c r="F37" s="223">
        <f t="shared" si="5"/>
        <v>5.122531570736337</v>
      </c>
      <c r="G37" s="223">
        <f t="shared" si="6"/>
        <v>3.581046284320182</v>
      </c>
      <c r="H37" s="223">
        <f t="shared" si="7"/>
        <v>0</v>
      </c>
      <c r="I37" s="224">
        <f t="shared" si="8"/>
        <v>9.506999191953234</v>
      </c>
      <c r="J37" s="225">
        <f t="shared" si="9"/>
        <v>4.384975071740298</v>
      </c>
      <c r="K37" s="226">
        <v>11.5</v>
      </c>
      <c r="L37" s="227">
        <f t="shared" si="10"/>
        <v>109.33049070746219</v>
      </c>
    </row>
    <row r="38" spans="1:12" s="176" customFormat="1" ht="12">
      <c r="A38" s="222">
        <f t="shared" si="0"/>
        <v>12</v>
      </c>
      <c r="B38" s="223">
        <f t="shared" si="1"/>
        <v>0</v>
      </c>
      <c r="C38" s="223">
        <f t="shared" si="2"/>
        <v>0</v>
      </c>
      <c r="D38" s="223">
        <f t="shared" si="3"/>
        <v>0</v>
      </c>
      <c r="E38" s="223">
        <f t="shared" si="4"/>
        <v>0.45886224801908987</v>
      </c>
      <c r="F38" s="223">
        <f t="shared" si="5"/>
        <v>4.624427732688538</v>
      </c>
      <c r="G38" s="223">
        <f t="shared" si="6"/>
        <v>14.31683241375464</v>
      </c>
      <c r="H38" s="223">
        <f t="shared" si="7"/>
        <v>0</v>
      </c>
      <c r="I38" s="224">
        <f t="shared" si="8"/>
        <v>19.400122394462265</v>
      </c>
      <c r="J38" s="225">
        <f t="shared" si="9"/>
        <v>8.948044632256892</v>
      </c>
      <c r="K38" s="226">
        <v>12.5</v>
      </c>
      <c r="L38" s="227">
        <f t="shared" si="10"/>
        <v>242.5015299307783</v>
      </c>
    </row>
    <row r="39" spans="1:12" s="176" customFormat="1" ht="12">
      <c r="A39" s="222">
        <f t="shared" si="0"/>
        <v>13</v>
      </c>
      <c r="B39" s="223">
        <f t="shared" si="1"/>
        <v>0</v>
      </c>
      <c r="C39" s="223">
        <f t="shared" si="2"/>
        <v>0</v>
      </c>
      <c r="D39" s="223">
        <f t="shared" si="3"/>
        <v>0</v>
      </c>
      <c r="E39" s="223">
        <f t="shared" si="4"/>
        <v>0.4591331230179204</v>
      </c>
      <c r="F39" s="223">
        <f t="shared" si="5"/>
        <v>1.1017041950451272</v>
      </c>
      <c r="G39" s="223">
        <f t="shared" si="6"/>
        <v>30.560605671863506</v>
      </c>
      <c r="H39" s="223">
        <f t="shared" si="7"/>
        <v>0</v>
      </c>
      <c r="I39" s="224">
        <f t="shared" si="8"/>
        <v>32.12144298992656</v>
      </c>
      <c r="J39" s="225">
        <f t="shared" si="9"/>
        <v>14.815582071193678</v>
      </c>
      <c r="K39" s="226">
        <v>13.5</v>
      </c>
      <c r="L39" s="227">
        <f t="shared" si="10"/>
        <v>433.63948036400853</v>
      </c>
    </row>
    <row r="40" spans="1:12" s="176" customFormat="1" ht="12">
      <c r="A40" s="222">
        <f t="shared" si="0"/>
        <v>14</v>
      </c>
      <c r="B40" s="223">
        <f t="shared" si="1"/>
        <v>0</v>
      </c>
      <c r="C40" s="223">
        <f t="shared" si="2"/>
        <v>0</v>
      </c>
      <c r="D40" s="223">
        <f t="shared" si="3"/>
        <v>0</v>
      </c>
      <c r="E40" s="223">
        <f t="shared" si="4"/>
        <v>0.15753147758080557</v>
      </c>
      <c r="F40" s="223">
        <f t="shared" si="5"/>
        <v>0.6804030156024758</v>
      </c>
      <c r="G40" s="223">
        <f t="shared" si="6"/>
        <v>20.64340104560353</v>
      </c>
      <c r="H40" s="223">
        <f t="shared" si="7"/>
        <v>0</v>
      </c>
      <c r="I40" s="224">
        <f t="shared" si="8"/>
        <v>21.48133553878681</v>
      </c>
      <c r="J40" s="225">
        <f t="shared" si="9"/>
        <v>9.907976107223853</v>
      </c>
      <c r="K40" s="226">
        <v>14.5</v>
      </c>
      <c r="L40" s="227">
        <f t="shared" si="10"/>
        <v>311.47936531240873</v>
      </c>
    </row>
    <row r="41" spans="1:12" s="176" customFormat="1" ht="12">
      <c r="A41" s="222">
        <f t="shared" si="0"/>
        <v>15</v>
      </c>
      <c r="B41" s="223">
        <f t="shared" si="1"/>
        <v>0</v>
      </c>
      <c r="C41" s="223">
        <f t="shared" si="2"/>
        <v>0</v>
      </c>
      <c r="D41" s="223">
        <f t="shared" si="3"/>
        <v>0</v>
      </c>
      <c r="E41" s="223">
        <f t="shared" si="4"/>
        <v>0</v>
      </c>
      <c r="F41" s="223">
        <f t="shared" si="5"/>
        <v>0.4536020104016506</v>
      </c>
      <c r="G41" s="223">
        <f t="shared" si="6"/>
        <v>5.898114584458151</v>
      </c>
      <c r="H41" s="223">
        <f t="shared" si="7"/>
        <v>0</v>
      </c>
      <c r="I41" s="224">
        <f t="shared" si="8"/>
        <v>6.351716594859801</v>
      </c>
      <c r="J41" s="225">
        <f t="shared" si="9"/>
        <v>2.929643557221879</v>
      </c>
      <c r="K41" s="226">
        <v>15.5</v>
      </c>
      <c r="L41" s="227">
        <f t="shared" si="10"/>
        <v>98.45160722032692</v>
      </c>
    </row>
    <row r="42" spans="1:12" s="176" customFormat="1" ht="12">
      <c r="A42" s="222">
        <f t="shared" si="0"/>
        <v>16</v>
      </c>
      <c r="B42" s="223">
        <f t="shared" si="1"/>
        <v>0</v>
      </c>
      <c r="C42" s="223">
        <f t="shared" si="2"/>
        <v>0</v>
      </c>
      <c r="D42" s="223">
        <f t="shared" si="3"/>
        <v>0</v>
      </c>
      <c r="E42" s="223">
        <f t="shared" si="4"/>
        <v>0</v>
      </c>
      <c r="F42" s="223">
        <f t="shared" si="5"/>
        <v>0</v>
      </c>
      <c r="G42" s="223">
        <f t="shared" si="6"/>
        <v>0</v>
      </c>
      <c r="H42" s="223">
        <f t="shared" si="7"/>
        <v>0</v>
      </c>
      <c r="I42" s="224">
        <f t="shared" si="8"/>
        <v>0</v>
      </c>
      <c r="J42" s="225">
        <f t="shared" si="9"/>
        <v>0</v>
      </c>
      <c r="K42" s="226">
        <v>16.5</v>
      </c>
      <c r="L42" s="227">
        <f t="shared" si="10"/>
        <v>0</v>
      </c>
    </row>
    <row r="43" spans="1:12" s="176" customFormat="1" ht="12.75" thickBot="1">
      <c r="A43" s="222">
        <f t="shared" si="0"/>
        <v>17</v>
      </c>
      <c r="B43" s="223">
        <f t="shared" si="1"/>
        <v>0</v>
      </c>
      <c r="C43" s="223">
        <f t="shared" si="2"/>
        <v>0</v>
      </c>
      <c r="D43" s="223">
        <f t="shared" si="3"/>
        <v>0</v>
      </c>
      <c r="E43" s="223">
        <f t="shared" si="4"/>
        <v>0</v>
      </c>
      <c r="F43" s="223">
        <f t="shared" si="5"/>
        <v>0</v>
      </c>
      <c r="G43" s="223">
        <f t="shared" si="6"/>
        <v>0</v>
      </c>
      <c r="H43" s="223">
        <f t="shared" si="7"/>
        <v>16.808511711336113</v>
      </c>
      <c r="I43" s="224">
        <f t="shared" si="8"/>
        <v>16.808511711336113</v>
      </c>
      <c r="J43" s="225">
        <f t="shared" si="9"/>
        <v>7.75269918079386</v>
      </c>
      <c r="K43" s="226">
        <v>17.5</v>
      </c>
      <c r="L43" s="227">
        <f t="shared" si="10"/>
        <v>294.14895494838197</v>
      </c>
    </row>
    <row r="44" spans="9:12" s="176" customFormat="1" ht="13.5" thickBot="1">
      <c r="I44" s="230">
        <f>SUM(I28:I43)</f>
        <v>216.8085117113361</v>
      </c>
      <c r="J44" s="230">
        <f>SUM(J28:J43)</f>
        <v>100</v>
      </c>
      <c r="L44" s="231">
        <f>SUM(L28:L43)/I44</f>
        <v>9.403855883952728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A1" sqref="A1:IV43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0.2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86</v>
      </c>
      <c r="B4" s="370"/>
      <c r="C4" s="370"/>
      <c r="D4" s="370"/>
      <c r="E4" s="370"/>
      <c r="F4" s="370"/>
      <c r="G4" s="370"/>
      <c r="H4" s="370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147" t="s">
        <v>38</v>
      </c>
      <c r="C5" s="147" t="s">
        <v>39</v>
      </c>
      <c r="D5" s="147" t="s">
        <v>45</v>
      </c>
      <c r="E5" s="147" t="s">
        <v>46</v>
      </c>
      <c r="F5" s="147" t="s">
        <v>47</v>
      </c>
      <c r="G5" s="147" t="s">
        <v>42</v>
      </c>
      <c r="H5" s="235" t="s">
        <v>43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36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40" t="s">
        <v>81</v>
      </c>
      <c r="I6" s="262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263">
        <v>87.36171123652679</v>
      </c>
      <c r="C7" s="264">
        <v>0</v>
      </c>
      <c r="D7" s="264">
        <v>0</v>
      </c>
      <c r="E7" s="264">
        <v>0</v>
      </c>
      <c r="F7" s="264">
        <v>0</v>
      </c>
      <c r="G7" s="264">
        <v>0</v>
      </c>
      <c r="H7" s="265">
        <v>0</v>
      </c>
      <c r="I7" s="261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266">
        <v>12.638288763473208</v>
      </c>
      <c r="C8" s="267">
        <v>44.69381380328458</v>
      </c>
      <c r="D8" s="267">
        <v>0</v>
      </c>
      <c r="E8" s="267">
        <v>0</v>
      </c>
      <c r="F8" s="267">
        <v>0</v>
      </c>
      <c r="G8" s="267">
        <v>0</v>
      </c>
      <c r="H8" s="268">
        <v>0</v>
      </c>
      <c r="I8" s="261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266">
        <v>0</v>
      </c>
      <c r="C9" s="267">
        <v>41.107352298750335</v>
      </c>
      <c r="D9" s="267">
        <v>0</v>
      </c>
      <c r="E9" s="267">
        <v>0</v>
      </c>
      <c r="F9" s="267">
        <v>0</v>
      </c>
      <c r="G9" s="267">
        <v>0</v>
      </c>
      <c r="H9" s="268">
        <v>0</v>
      </c>
      <c r="I9" s="261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266">
        <v>0</v>
      </c>
      <c r="C10" s="267">
        <v>12.53797179755995</v>
      </c>
      <c r="D10" s="267">
        <v>53.63121218748469</v>
      </c>
      <c r="E10" s="267">
        <v>0</v>
      </c>
      <c r="F10" s="267">
        <v>0</v>
      </c>
      <c r="G10" s="267">
        <v>0</v>
      </c>
      <c r="H10" s="268">
        <v>0</v>
      </c>
      <c r="I10" s="261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266">
        <v>0</v>
      </c>
      <c r="C11" s="267">
        <v>1.6608621004051412</v>
      </c>
      <c r="D11" s="267">
        <v>41.51407180278545</v>
      </c>
      <c r="E11" s="267">
        <v>25.719314239864598</v>
      </c>
      <c r="F11" s="267">
        <v>0</v>
      </c>
      <c r="G11" s="267">
        <v>0</v>
      </c>
      <c r="H11" s="268">
        <v>0</v>
      </c>
      <c r="I11" s="261"/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266">
        <v>0</v>
      </c>
      <c r="C12" s="267">
        <v>0</v>
      </c>
      <c r="D12" s="267">
        <v>4.854716009729852</v>
      </c>
      <c r="E12" s="267">
        <v>41.247827106841854</v>
      </c>
      <c r="F12" s="267">
        <v>3.41476354354497</v>
      </c>
      <c r="G12" s="267">
        <v>0</v>
      </c>
      <c r="H12" s="268">
        <v>0</v>
      </c>
      <c r="I12" s="261"/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266">
        <v>0</v>
      </c>
      <c r="C13" s="267">
        <v>0</v>
      </c>
      <c r="D13" s="267">
        <v>0</v>
      </c>
      <c r="E13" s="267">
        <v>22.888845922025407</v>
      </c>
      <c r="F13" s="267">
        <v>13.17808202919199</v>
      </c>
      <c r="G13" s="267">
        <v>0</v>
      </c>
      <c r="H13" s="268">
        <v>0</v>
      </c>
      <c r="I13" s="261"/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266">
        <v>0</v>
      </c>
      <c r="C14" s="267">
        <v>0</v>
      </c>
      <c r="D14" s="267">
        <v>0</v>
      </c>
      <c r="E14" s="267">
        <v>5.998400440422966</v>
      </c>
      <c r="F14" s="267">
        <v>24.022377857678983</v>
      </c>
      <c r="G14" s="267">
        <v>0</v>
      </c>
      <c r="H14" s="268">
        <v>0</v>
      </c>
      <c r="I14" s="261"/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266">
        <v>0</v>
      </c>
      <c r="C15" s="267">
        <v>0</v>
      </c>
      <c r="D15" s="267">
        <v>0</v>
      </c>
      <c r="E15" s="267">
        <v>1.5608791176257129</v>
      </c>
      <c r="F15" s="267">
        <v>19.38295959060892</v>
      </c>
      <c r="G15" s="267">
        <v>1.7603103759594598</v>
      </c>
      <c r="H15" s="268">
        <v>0</v>
      </c>
      <c r="I15" s="261"/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266">
        <v>0</v>
      </c>
      <c r="C16" s="267">
        <v>0</v>
      </c>
      <c r="D16" s="267">
        <v>0</v>
      </c>
      <c r="E16" s="267">
        <v>0.6557098797608225</v>
      </c>
      <c r="F16" s="267">
        <v>16.610882826516253</v>
      </c>
      <c r="G16" s="267">
        <v>5.915911831624038</v>
      </c>
      <c r="H16" s="268">
        <v>0</v>
      </c>
      <c r="I16" s="261"/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66">
        <v>0</v>
      </c>
      <c r="C17" s="267">
        <v>0</v>
      </c>
      <c r="D17" s="267">
        <v>0</v>
      </c>
      <c r="E17" s="267">
        <v>1.9290232934586327</v>
      </c>
      <c r="F17" s="267">
        <v>12.456373888664771</v>
      </c>
      <c r="G17" s="267">
        <v>17.403934388502616</v>
      </c>
      <c r="H17" s="268">
        <v>0</v>
      </c>
      <c r="I17" s="261"/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66">
        <v>0</v>
      </c>
      <c r="C18" s="267">
        <v>0</v>
      </c>
      <c r="D18" s="267">
        <v>0</v>
      </c>
      <c r="E18" s="267">
        <v>0</v>
      </c>
      <c r="F18" s="267">
        <v>7.507267964739898</v>
      </c>
      <c r="G18" s="267">
        <v>30.99048661241799</v>
      </c>
      <c r="H18" s="268">
        <v>0.6376050094931888</v>
      </c>
      <c r="I18" s="261"/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66">
        <v>0</v>
      </c>
      <c r="C19" s="267">
        <v>0</v>
      </c>
      <c r="D19" s="267">
        <v>0</v>
      </c>
      <c r="E19" s="267">
        <v>0</v>
      </c>
      <c r="F19" s="267">
        <v>3.427292299054225</v>
      </c>
      <c r="G19" s="267">
        <v>23.863101305930165</v>
      </c>
      <c r="H19" s="268">
        <v>10.88660711430117</v>
      </c>
      <c r="I19" s="261"/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66">
        <v>0</v>
      </c>
      <c r="C20" s="267">
        <v>0</v>
      </c>
      <c r="D20" s="267">
        <v>0</v>
      </c>
      <c r="E20" s="267">
        <v>0</v>
      </c>
      <c r="F20" s="267">
        <v>0</v>
      </c>
      <c r="G20" s="267">
        <v>12.179654730815018</v>
      </c>
      <c r="H20" s="268">
        <v>21.29988348450229</v>
      </c>
      <c r="I20" s="261"/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66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7.886600754750715</v>
      </c>
      <c r="H21" s="268">
        <v>31.154042616442133</v>
      </c>
      <c r="I21" s="261"/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69">
        <v>0</v>
      </c>
      <c r="C22" s="270">
        <v>0</v>
      </c>
      <c r="D22" s="270">
        <v>0</v>
      </c>
      <c r="E22" s="270">
        <v>0</v>
      </c>
      <c r="F22" s="270">
        <v>0</v>
      </c>
      <c r="G22" s="270">
        <v>0</v>
      </c>
      <c r="H22" s="271">
        <v>36.021861775261215</v>
      </c>
      <c r="I22" s="261"/>
      <c r="J22" s="202"/>
      <c r="K22" s="202"/>
      <c r="L22" s="202"/>
    </row>
    <row r="23" spans="1:15" s="176" customFormat="1" ht="20.25" customHeight="1" thickBot="1">
      <c r="A23" s="214" t="s">
        <v>88</v>
      </c>
      <c r="B23" s="215">
        <v>48</v>
      </c>
      <c r="C23" s="216">
        <v>24</v>
      </c>
      <c r="D23" s="216">
        <v>14</v>
      </c>
      <c r="E23" s="216">
        <v>16</v>
      </c>
      <c r="F23" s="216">
        <v>23</v>
      </c>
      <c r="G23" s="216">
        <v>75</v>
      </c>
      <c r="H23" s="217">
        <v>52</v>
      </c>
      <c r="I23" s="219">
        <f>SUM(B23:H23)</f>
        <v>252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2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3" t="s">
        <v>0</v>
      </c>
      <c r="J27" s="143" t="s">
        <v>2</v>
      </c>
      <c r="K27" s="144" t="s">
        <v>11</v>
      </c>
      <c r="L27" s="145" t="s">
        <v>3</v>
      </c>
    </row>
    <row r="28" spans="1:12" s="176" customFormat="1" ht="12">
      <c r="A28" s="222">
        <f aca="true" t="shared" si="0" ref="A28:A43">A7</f>
        <v>2</v>
      </c>
      <c r="B28" s="223">
        <f aca="true" t="shared" si="1" ref="B28:B43">(B7*$B$23)/100</f>
        <v>41.93362139353286</v>
      </c>
      <c r="C28" s="223">
        <f aca="true" t="shared" si="2" ref="C28:C43">(C7*$C$23)/100</f>
        <v>0</v>
      </c>
      <c r="D28" s="223">
        <f aca="true" t="shared" si="3" ref="D28:D43">(D7*$D$23)/100</f>
        <v>0</v>
      </c>
      <c r="E28" s="223">
        <f aca="true" t="shared" si="4" ref="E28:E43">(E7*$E$23)/100</f>
        <v>0</v>
      </c>
      <c r="F28" s="223">
        <f aca="true" t="shared" si="5" ref="F28:F43">(F7*$F$23)/100</f>
        <v>0</v>
      </c>
      <c r="G28" s="223">
        <f aca="true" t="shared" si="6" ref="G28:G43">(G7*$G$23)/100</f>
        <v>0</v>
      </c>
      <c r="H28" s="223">
        <f aca="true" t="shared" si="7" ref="H28:H43">(H7*$H$23)/100</f>
        <v>0</v>
      </c>
      <c r="I28" s="224">
        <f aca="true" t="shared" si="8" ref="I28:I43">SUM(B28:H28)</f>
        <v>41.93362139353286</v>
      </c>
      <c r="J28" s="225">
        <f aca="true" t="shared" si="9" ref="J28:J43">(I28/$I$44)*100</f>
        <v>16.640325949814628</v>
      </c>
      <c r="K28" s="226">
        <v>2.5</v>
      </c>
      <c r="L28" s="227">
        <f aca="true" t="shared" si="10" ref="L28:L43">K28*I28</f>
        <v>104.83405348383215</v>
      </c>
    </row>
    <row r="29" spans="1:12" s="176" customFormat="1" ht="12">
      <c r="A29" s="222">
        <f t="shared" si="0"/>
        <v>3</v>
      </c>
      <c r="B29" s="223">
        <f t="shared" si="1"/>
        <v>6.06637860646714</v>
      </c>
      <c r="C29" s="223">
        <f t="shared" si="2"/>
        <v>10.7265153127883</v>
      </c>
      <c r="D29" s="223">
        <f t="shared" si="3"/>
        <v>0</v>
      </c>
      <c r="E29" s="223">
        <f t="shared" si="4"/>
        <v>0</v>
      </c>
      <c r="F29" s="223">
        <f t="shared" si="5"/>
        <v>0</v>
      </c>
      <c r="G29" s="223">
        <f t="shared" si="6"/>
        <v>0</v>
      </c>
      <c r="H29" s="223">
        <f t="shared" si="7"/>
        <v>0</v>
      </c>
      <c r="I29" s="224">
        <f t="shared" si="8"/>
        <v>16.79289391925544</v>
      </c>
      <c r="J29" s="225">
        <f t="shared" si="9"/>
        <v>6.663846793355334</v>
      </c>
      <c r="K29" s="226">
        <v>3.5</v>
      </c>
      <c r="L29" s="227">
        <f t="shared" si="10"/>
        <v>58.77512871739404</v>
      </c>
    </row>
    <row r="30" spans="1:12" s="176" customFormat="1" ht="12">
      <c r="A30" s="222">
        <f t="shared" si="0"/>
        <v>4</v>
      </c>
      <c r="B30" s="223">
        <f t="shared" si="1"/>
        <v>0</v>
      </c>
      <c r="C30" s="223">
        <f t="shared" si="2"/>
        <v>9.865764551700082</v>
      </c>
      <c r="D30" s="223">
        <f t="shared" si="3"/>
        <v>0</v>
      </c>
      <c r="E30" s="223">
        <f t="shared" si="4"/>
        <v>0</v>
      </c>
      <c r="F30" s="223">
        <f t="shared" si="5"/>
        <v>0</v>
      </c>
      <c r="G30" s="223">
        <f t="shared" si="6"/>
        <v>0</v>
      </c>
      <c r="H30" s="223">
        <f t="shared" si="7"/>
        <v>0</v>
      </c>
      <c r="I30" s="224">
        <f t="shared" si="8"/>
        <v>9.865764551700082</v>
      </c>
      <c r="J30" s="225">
        <f t="shared" si="9"/>
        <v>3.9149859332143184</v>
      </c>
      <c r="K30" s="226">
        <v>4.5</v>
      </c>
      <c r="L30" s="227">
        <f t="shared" si="10"/>
        <v>44.39594048265037</v>
      </c>
    </row>
    <row r="31" spans="1:12" s="176" customFormat="1" ht="12">
      <c r="A31" s="222">
        <f t="shared" si="0"/>
        <v>5</v>
      </c>
      <c r="B31" s="223">
        <f t="shared" si="1"/>
        <v>0</v>
      </c>
      <c r="C31" s="223">
        <f t="shared" si="2"/>
        <v>3.009113231414388</v>
      </c>
      <c r="D31" s="223">
        <f t="shared" si="3"/>
        <v>7.508369706247857</v>
      </c>
      <c r="E31" s="223">
        <f t="shared" si="4"/>
        <v>0</v>
      </c>
      <c r="F31" s="223">
        <f t="shared" si="5"/>
        <v>0</v>
      </c>
      <c r="G31" s="223">
        <f t="shared" si="6"/>
        <v>0</v>
      </c>
      <c r="H31" s="223">
        <f t="shared" si="7"/>
        <v>0</v>
      </c>
      <c r="I31" s="224">
        <f t="shared" si="8"/>
        <v>10.517482937662244</v>
      </c>
      <c r="J31" s="225">
        <f t="shared" si="9"/>
        <v>4.17360434034216</v>
      </c>
      <c r="K31" s="228">
        <v>5.5</v>
      </c>
      <c r="L31" s="227">
        <f t="shared" si="10"/>
        <v>57.846156157142346</v>
      </c>
    </row>
    <row r="32" spans="1:12" s="176" customFormat="1" ht="12">
      <c r="A32" s="222">
        <f t="shared" si="0"/>
        <v>6</v>
      </c>
      <c r="B32" s="223">
        <f t="shared" si="1"/>
        <v>0</v>
      </c>
      <c r="C32" s="223">
        <f t="shared" si="2"/>
        <v>0.39860690409723387</v>
      </c>
      <c r="D32" s="223">
        <f t="shared" si="3"/>
        <v>5.811970052389963</v>
      </c>
      <c r="E32" s="223">
        <f t="shared" si="4"/>
        <v>4.115090278378336</v>
      </c>
      <c r="F32" s="223">
        <f t="shared" si="5"/>
        <v>0</v>
      </c>
      <c r="G32" s="223">
        <f t="shared" si="6"/>
        <v>0</v>
      </c>
      <c r="H32" s="223">
        <f t="shared" si="7"/>
        <v>0</v>
      </c>
      <c r="I32" s="224">
        <f t="shared" si="8"/>
        <v>10.325667234865533</v>
      </c>
      <c r="J32" s="225">
        <f t="shared" si="9"/>
        <v>4.097486997962513</v>
      </c>
      <c r="K32" s="228">
        <v>6.5</v>
      </c>
      <c r="L32" s="227">
        <f t="shared" si="10"/>
        <v>67.11683702662596</v>
      </c>
    </row>
    <row r="33" spans="1:12" s="176" customFormat="1" ht="12">
      <c r="A33" s="222">
        <f t="shared" si="0"/>
        <v>7</v>
      </c>
      <c r="B33" s="223">
        <f t="shared" si="1"/>
        <v>0</v>
      </c>
      <c r="C33" s="223">
        <f t="shared" si="2"/>
        <v>0</v>
      </c>
      <c r="D33" s="223">
        <f t="shared" si="3"/>
        <v>0.6796602413621793</v>
      </c>
      <c r="E33" s="223">
        <f t="shared" si="4"/>
        <v>6.599652337094697</v>
      </c>
      <c r="F33" s="223">
        <f t="shared" si="5"/>
        <v>0.785395615015343</v>
      </c>
      <c r="G33" s="223">
        <f t="shared" si="6"/>
        <v>0</v>
      </c>
      <c r="H33" s="223">
        <f t="shared" si="7"/>
        <v>0</v>
      </c>
      <c r="I33" s="224">
        <f t="shared" si="8"/>
        <v>8.06470819347222</v>
      </c>
      <c r="J33" s="225">
        <f t="shared" si="9"/>
        <v>3.2002810291556423</v>
      </c>
      <c r="K33" s="228">
        <v>7.5</v>
      </c>
      <c r="L33" s="227">
        <f t="shared" si="10"/>
        <v>60.485311451041646</v>
      </c>
    </row>
    <row r="34" spans="1:12" s="176" customFormat="1" ht="12">
      <c r="A34" s="222">
        <f t="shared" si="0"/>
        <v>8</v>
      </c>
      <c r="B34" s="223">
        <f t="shared" si="1"/>
        <v>0</v>
      </c>
      <c r="C34" s="223">
        <f t="shared" si="2"/>
        <v>0</v>
      </c>
      <c r="D34" s="223">
        <f t="shared" si="3"/>
        <v>0</v>
      </c>
      <c r="E34" s="223">
        <f t="shared" si="4"/>
        <v>3.6622153475240653</v>
      </c>
      <c r="F34" s="223">
        <f t="shared" si="5"/>
        <v>3.030958866714158</v>
      </c>
      <c r="G34" s="223">
        <f t="shared" si="6"/>
        <v>0</v>
      </c>
      <c r="H34" s="223">
        <f t="shared" si="7"/>
        <v>0</v>
      </c>
      <c r="I34" s="224">
        <f t="shared" si="8"/>
        <v>6.693174214238223</v>
      </c>
      <c r="J34" s="225">
        <f t="shared" si="9"/>
        <v>2.6560215135865963</v>
      </c>
      <c r="K34" s="228">
        <v>8.5</v>
      </c>
      <c r="L34" s="227">
        <f t="shared" si="10"/>
        <v>56.891980821024895</v>
      </c>
    </row>
    <row r="35" spans="1:12" s="176" customFormat="1" ht="12">
      <c r="A35" s="222">
        <f t="shared" si="0"/>
        <v>9</v>
      </c>
      <c r="B35" s="223">
        <f t="shared" si="1"/>
        <v>0</v>
      </c>
      <c r="C35" s="223">
        <f t="shared" si="2"/>
        <v>0</v>
      </c>
      <c r="D35" s="223">
        <f t="shared" si="3"/>
        <v>0</v>
      </c>
      <c r="E35" s="223">
        <f t="shared" si="4"/>
        <v>0.9597440704676745</v>
      </c>
      <c r="F35" s="223">
        <f t="shared" si="5"/>
        <v>5.525146907266166</v>
      </c>
      <c r="G35" s="223">
        <f t="shared" si="6"/>
        <v>0</v>
      </c>
      <c r="H35" s="223">
        <f t="shared" si="7"/>
        <v>0</v>
      </c>
      <c r="I35" s="224">
        <f t="shared" si="8"/>
        <v>6.484890977733841</v>
      </c>
      <c r="J35" s="225">
        <f t="shared" si="9"/>
        <v>2.573369435608667</v>
      </c>
      <c r="K35" s="226">
        <v>9.5</v>
      </c>
      <c r="L35" s="227">
        <f t="shared" si="10"/>
        <v>61.606464288471486</v>
      </c>
    </row>
    <row r="36" spans="1:12" s="176" customFormat="1" ht="12">
      <c r="A36" s="222">
        <f t="shared" si="0"/>
        <v>10</v>
      </c>
      <c r="B36" s="223">
        <f t="shared" si="1"/>
        <v>0</v>
      </c>
      <c r="C36" s="223">
        <f t="shared" si="2"/>
        <v>0</v>
      </c>
      <c r="D36" s="223">
        <f t="shared" si="3"/>
        <v>0</v>
      </c>
      <c r="E36" s="223">
        <f t="shared" si="4"/>
        <v>0.24974065882011406</v>
      </c>
      <c r="F36" s="223">
        <f t="shared" si="5"/>
        <v>4.458080705840051</v>
      </c>
      <c r="G36" s="223">
        <f t="shared" si="6"/>
        <v>1.320232781969595</v>
      </c>
      <c r="H36" s="223">
        <f t="shared" si="7"/>
        <v>0</v>
      </c>
      <c r="I36" s="224">
        <f t="shared" si="8"/>
        <v>6.02805414662976</v>
      </c>
      <c r="J36" s="225">
        <f t="shared" si="9"/>
        <v>2.3920849788213334</v>
      </c>
      <c r="K36" s="226">
        <v>10.5</v>
      </c>
      <c r="L36" s="227">
        <f t="shared" si="10"/>
        <v>63.29456853961248</v>
      </c>
    </row>
    <row r="37" spans="1:12" s="176" customFormat="1" ht="12">
      <c r="A37" s="222">
        <f t="shared" si="0"/>
        <v>11</v>
      </c>
      <c r="B37" s="223">
        <f t="shared" si="1"/>
        <v>0</v>
      </c>
      <c r="C37" s="223">
        <f t="shared" si="2"/>
        <v>0</v>
      </c>
      <c r="D37" s="223">
        <f t="shared" si="3"/>
        <v>0</v>
      </c>
      <c r="E37" s="223">
        <f t="shared" si="4"/>
        <v>0.1049135807617316</v>
      </c>
      <c r="F37" s="223">
        <f t="shared" si="5"/>
        <v>3.820503050098738</v>
      </c>
      <c r="G37" s="223">
        <f t="shared" si="6"/>
        <v>4.436933873718029</v>
      </c>
      <c r="H37" s="223">
        <f t="shared" si="7"/>
        <v>0</v>
      </c>
      <c r="I37" s="224">
        <f t="shared" si="8"/>
        <v>8.3623505045785</v>
      </c>
      <c r="J37" s="225">
        <f t="shared" si="9"/>
        <v>3.31839305737242</v>
      </c>
      <c r="K37" s="226">
        <v>11.5</v>
      </c>
      <c r="L37" s="227">
        <f t="shared" si="10"/>
        <v>96.16703080265275</v>
      </c>
    </row>
    <row r="38" spans="1:12" s="176" customFormat="1" ht="12">
      <c r="A38" s="222">
        <f t="shared" si="0"/>
        <v>12</v>
      </c>
      <c r="B38" s="223">
        <f t="shared" si="1"/>
        <v>0</v>
      </c>
      <c r="C38" s="223">
        <f t="shared" si="2"/>
        <v>0</v>
      </c>
      <c r="D38" s="223">
        <f t="shared" si="3"/>
        <v>0</v>
      </c>
      <c r="E38" s="223">
        <f t="shared" si="4"/>
        <v>0.3086437269533812</v>
      </c>
      <c r="F38" s="223">
        <f t="shared" si="5"/>
        <v>2.8649659943928976</v>
      </c>
      <c r="G38" s="223">
        <f t="shared" si="6"/>
        <v>13.052950791376961</v>
      </c>
      <c r="H38" s="223">
        <f t="shared" si="7"/>
        <v>0</v>
      </c>
      <c r="I38" s="224">
        <f t="shared" si="8"/>
        <v>16.22656051272324</v>
      </c>
      <c r="J38" s="225">
        <f t="shared" si="9"/>
        <v>6.439111314572714</v>
      </c>
      <c r="K38" s="226">
        <v>12.5</v>
      </c>
      <c r="L38" s="227">
        <f t="shared" si="10"/>
        <v>202.8320064090405</v>
      </c>
    </row>
    <row r="39" spans="1:12" s="176" customFormat="1" ht="12">
      <c r="A39" s="222">
        <f t="shared" si="0"/>
        <v>13</v>
      </c>
      <c r="B39" s="223">
        <f t="shared" si="1"/>
        <v>0</v>
      </c>
      <c r="C39" s="223">
        <f t="shared" si="2"/>
        <v>0</v>
      </c>
      <c r="D39" s="223">
        <f t="shared" si="3"/>
        <v>0</v>
      </c>
      <c r="E39" s="223">
        <f t="shared" si="4"/>
        <v>0</v>
      </c>
      <c r="F39" s="223">
        <f t="shared" si="5"/>
        <v>1.7266716318901765</v>
      </c>
      <c r="G39" s="223">
        <f t="shared" si="6"/>
        <v>23.242864959313494</v>
      </c>
      <c r="H39" s="223">
        <f t="shared" si="7"/>
        <v>0.33155460493645816</v>
      </c>
      <c r="I39" s="224">
        <f t="shared" si="8"/>
        <v>25.301091196140128</v>
      </c>
      <c r="J39" s="225">
        <f t="shared" si="9"/>
        <v>10.04011555402386</v>
      </c>
      <c r="K39" s="226">
        <v>13.5</v>
      </c>
      <c r="L39" s="227">
        <f t="shared" si="10"/>
        <v>341.56473114789173</v>
      </c>
    </row>
    <row r="40" spans="1:12" s="176" customFormat="1" ht="12">
      <c r="A40" s="222">
        <f t="shared" si="0"/>
        <v>14</v>
      </c>
      <c r="B40" s="223">
        <f t="shared" si="1"/>
        <v>0</v>
      </c>
      <c r="C40" s="223">
        <f t="shared" si="2"/>
        <v>0</v>
      </c>
      <c r="D40" s="223">
        <f t="shared" si="3"/>
        <v>0</v>
      </c>
      <c r="E40" s="223">
        <f t="shared" si="4"/>
        <v>0</v>
      </c>
      <c r="F40" s="223">
        <f t="shared" si="5"/>
        <v>0.7882772287824718</v>
      </c>
      <c r="G40" s="223">
        <f t="shared" si="6"/>
        <v>17.897325979447622</v>
      </c>
      <c r="H40" s="223">
        <f t="shared" si="7"/>
        <v>5.661035699436607</v>
      </c>
      <c r="I40" s="224">
        <f t="shared" si="8"/>
        <v>24.3466389076667</v>
      </c>
      <c r="J40" s="225">
        <f t="shared" si="9"/>
        <v>9.661364645899486</v>
      </c>
      <c r="K40" s="226">
        <v>14.5</v>
      </c>
      <c r="L40" s="227">
        <f t="shared" si="10"/>
        <v>353.02626416116715</v>
      </c>
    </row>
    <row r="41" spans="1:12" s="176" customFormat="1" ht="12">
      <c r="A41" s="222">
        <f t="shared" si="0"/>
        <v>15</v>
      </c>
      <c r="B41" s="223">
        <f t="shared" si="1"/>
        <v>0</v>
      </c>
      <c r="C41" s="223">
        <f t="shared" si="2"/>
        <v>0</v>
      </c>
      <c r="D41" s="223">
        <f t="shared" si="3"/>
        <v>0</v>
      </c>
      <c r="E41" s="223">
        <f t="shared" si="4"/>
        <v>0</v>
      </c>
      <c r="F41" s="223">
        <f t="shared" si="5"/>
        <v>0</v>
      </c>
      <c r="G41" s="223">
        <f t="shared" si="6"/>
        <v>9.134741048111264</v>
      </c>
      <c r="H41" s="223">
        <f t="shared" si="7"/>
        <v>11.07593941194119</v>
      </c>
      <c r="I41" s="224">
        <f t="shared" si="8"/>
        <v>20.210680460052455</v>
      </c>
      <c r="J41" s="225">
        <f t="shared" si="9"/>
        <v>8.020111293671608</v>
      </c>
      <c r="K41" s="226">
        <v>15.5</v>
      </c>
      <c r="L41" s="227">
        <f t="shared" si="10"/>
        <v>313.26554713081305</v>
      </c>
    </row>
    <row r="42" spans="1:12" s="176" customFormat="1" ht="12">
      <c r="A42" s="222">
        <f t="shared" si="0"/>
        <v>16</v>
      </c>
      <c r="B42" s="223">
        <f t="shared" si="1"/>
        <v>0</v>
      </c>
      <c r="C42" s="223">
        <f t="shared" si="2"/>
        <v>0</v>
      </c>
      <c r="D42" s="223">
        <f t="shared" si="3"/>
        <v>0</v>
      </c>
      <c r="E42" s="223">
        <f t="shared" si="4"/>
        <v>0</v>
      </c>
      <c r="F42" s="223">
        <f t="shared" si="5"/>
        <v>0</v>
      </c>
      <c r="G42" s="223">
        <f t="shared" si="6"/>
        <v>5.914950566063036</v>
      </c>
      <c r="H42" s="223">
        <f t="shared" si="7"/>
        <v>16.20010216054991</v>
      </c>
      <c r="I42" s="224">
        <f t="shared" si="8"/>
        <v>22.115052726612944</v>
      </c>
      <c r="J42" s="225">
        <f t="shared" si="9"/>
        <v>8.775814574052756</v>
      </c>
      <c r="K42" s="226">
        <v>16.5</v>
      </c>
      <c r="L42" s="227">
        <f t="shared" si="10"/>
        <v>364.8983699891136</v>
      </c>
    </row>
    <row r="43" spans="1:12" s="176" customFormat="1" ht="12.75" thickBot="1">
      <c r="A43" s="222">
        <f t="shared" si="0"/>
        <v>17</v>
      </c>
      <c r="B43" s="223">
        <f t="shared" si="1"/>
        <v>0</v>
      </c>
      <c r="C43" s="223">
        <f t="shared" si="2"/>
        <v>0</v>
      </c>
      <c r="D43" s="223">
        <f t="shared" si="3"/>
        <v>0</v>
      </c>
      <c r="E43" s="223">
        <f t="shared" si="4"/>
        <v>0</v>
      </c>
      <c r="F43" s="223">
        <f t="shared" si="5"/>
        <v>0</v>
      </c>
      <c r="G43" s="223">
        <f t="shared" si="6"/>
        <v>0</v>
      </c>
      <c r="H43" s="223">
        <f t="shared" si="7"/>
        <v>18.73136812313583</v>
      </c>
      <c r="I43" s="224">
        <f t="shared" si="8"/>
        <v>18.73136812313583</v>
      </c>
      <c r="J43" s="225">
        <f t="shared" si="9"/>
        <v>7.433082588545964</v>
      </c>
      <c r="K43" s="226">
        <v>17.5</v>
      </c>
      <c r="L43" s="227">
        <f t="shared" si="10"/>
        <v>327.798942154877</v>
      </c>
    </row>
    <row r="44" spans="9:12" ht="13.5" thickBot="1">
      <c r="I44" s="102">
        <f>SUM(I28:I43)</f>
        <v>252</v>
      </c>
      <c r="J44" s="102">
        <f>SUM(J28:J43)</f>
        <v>99.99999999999999</v>
      </c>
      <c r="L44" s="93">
        <f>SUM(L28:L43)/I44</f>
        <v>10.217457669695836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45">
      <selection activeCell="A1" sqref="A1:IV43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4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87</v>
      </c>
      <c r="B4" s="370"/>
      <c r="C4" s="370"/>
      <c r="D4" s="370"/>
      <c r="E4" s="370"/>
      <c r="F4" s="370"/>
      <c r="G4" s="370"/>
      <c r="H4" s="370"/>
      <c r="I4" s="367" t="s">
        <v>79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72" t="s">
        <v>49</v>
      </c>
      <c r="C5" s="272" t="s">
        <v>50</v>
      </c>
      <c r="D5" s="272" t="s">
        <v>34</v>
      </c>
      <c r="E5" s="272" t="s">
        <v>35</v>
      </c>
      <c r="F5" s="272" t="s">
        <v>51</v>
      </c>
      <c r="G5" s="272" t="s">
        <v>52</v>
      </c>
      <c r="H5" s="272" t="s">
        <v>53</v>
      </c>
      <c r="I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36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73" t="s">
        <v>81</v>
      </c>
      <c r="I6" s="259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183">
        <v>2</v>
      </c>
      <c r="B7" s="263">
        <v>89.88617212350482</v>
      </c>
      <c r="C7" s="264">
        <v>0</v>
      </c>
      <c r="D7" s="274">
        <v>0</v>
      </c>
      <c r="E7" s="274">
        <v>0</v>
      </c>
      <c r="F7" s="274">
        <v>0</v>
      </c>
      <c r="G7" s="274">
        <v>0</v>
      </c>
      <c r="H7" s="275">
        <v>0</v>
      </c>
      <c r="I7" s="261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183">
        <v>3</v>
      </c>
      <c r="B8" s="266">
        <v>10.113827876495185</v>
      </c>
      <c r="C8" s="267">
        <v>46.395486707524505</v>
      </c>
      <c r="D8" s="276">
        <v>0</v>
      </c>
      <c r="E8" s="276">
        <v>0</v>
      </c>
      <c r="F8" s="276">
        <v>0</v>
      </c>
      <c r="G8" s="276">
        <v>0</v>
      </c>
      <c r="H8" s="277">
        <v>0</v>
      </c>
      <c r="I8" s="261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183">
        <v>4</v>
      </c>
      <c r="B9" s="266">
        <v>0</v>
      </c>
      <c r="C9" s="267">
        <v>40.23404711842451</v>
      </c>
      <c r="D9" s="276">
        <v>0</v>
      </c>
      <c r="E9" s="276">
        <v>0</v>
      </c>
      <c r="F9" s="276">
        <v>0</v>
      </c>
      <c r="G9" s="276">
        <v>0</v>
      </c>
      <c r="H9" s="277">
        <v>0</v>
      </c>
      <c r="I9" s="261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2.75">
      <c r="A10" s="183">
        <v>5</v>
      </c>
      <c r="B10" s="266">
        <v>0</v>
      </c>
      <c r="C10" s="267">
        <v>12.070003842752895</v>
      </c>
      <c r="D10" s="267">
        <v>47.961266357028016</v>
      </c>
      <c r="E10" s="276">
        <v>0</v>
      </c>
      <c r="F10" s="276">
        <v>0</v>
      </c>
      <c r="G10" s="276">
        <v>0</v>
      </c>
      <c r="H10" s="277">
        <v>0</v>
      </c>
      <c r="I10" s="261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37" s="176" customFormat="1" ht="12.75">
      <c r="A11" s="183">
        <v>6</v>
      </c>
      <c r="B11" s="278">
        <v>0</v>
      </c>
      <c r="C11" s="267">
        <v>1.3004623312980903</v>
      </c>
      <c r="D11" s="267">
        <v>42.46342089921302</v>
      </c>
      <c r="E11" s="267">
        <v>25.452862849731645</v>
      </c>
      <c r="F11" s="267">
        <v>0</v>
      </c>
      <c r="G11" s="267">
        <v>0</v>
      </c>
      <c r="H11" s="277">
        <v>0</v>
      </c>
      <c r="I11" s="261"/>
      <c r="J11" s="173"/>
      <c r="K11" s="173"/>
      <c r="L11" s="197"/>
      <c r="M11" s="200"/>
      <c r="N11" s="200"/>
      <c r="O11" s="200"/>
      <c r="P11" s="200"/>
      <c r="Q11" s="200"/>
      <c r="R11" s="201"/>
      <c r="S11" s="190"/>
      <c r="T11" s="175"/>
      <c r="U11" s="175"/>
      <c r="V11" s="175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</row>
    <row r="12" spans="1:37" s="176" customFormat="1" ht="14.25" customHeight="1">
      <c r="A12" s="183">
        <v>7</v>
      </c>
      <c r="B12" s="278">
        <v>0</v>
      </c>
      <c r="C12" s="267">
        <v>0</v>
      </c>
      <c r="D12" s="267">
        <v>8.319217162876754</v>
      </c>
      <c r="E12" s="267">
        <v>45.24873478470972</v>
      </c>
      <c r="F12" s="267">
        <v>2.485068869478669</v>
      </c>
      <c r="G12" s="267">
        <v>0</v>
      </c>
      <c r="H12" s="277">
        <v>0</v>
      </c>
      <c r="I12" s="261"/>
      <c r="J12" s="173"/>
      <c r="K12" s="173"/>
      <c r="L12" s="197"/>
      <c r="M12" s="200"/>
      <c r="N12" s="200"/>
      <c r="O12" s="200"/>
      <c r="P12" s="200"/>
      <c r="Q12" s="200"/>
      <c r="R12" s="201"/>
      <c r="S12" s="190"/>
      <c r="T12" s="175"/>
      <c r="U12" s="175"/>
      <c r="V12" s="175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</row>
    <row r="13" spans="1:37" s="176" customFormat="1" ht="12.75">
      <c r="A13" s="183">
        <v>8</v>
      </c>
      <c r="B13" s="278">
        <v>0</v>
      </c>
      <c r="C13" s="267">
        <v>0</v>
      </c>
      <c r="D13" s="267">
        <v>1.2560955808822023</v>
      </c>
      <c r="E13" s="267">
        <v>25.76632934561514</v>
      </c>
      <c r="F13" s="267">
        <v>12.757264869626681</v>
      </c>
      <c r="G13" s="267">
        <v>0</v>
      </c>
      <c r="H13" s="277">
        <v>0</v>
      </c>
      <c r="I13" s="261"/>
      <c r="J13" s="173"/>
      <c r="K13" s="173"/>
      <c r="L13" s="197"/>
      <c r="M13" s="200"/>
      <c r="N13" s="200"/>
      <c r="O13" s="200"/>
      <c r="P13" s="200"/>
      <c r="Q13" s="200"/>
      <c r="R13" s="201"/>
      <c r="S13" s="190"/>
      <c r="T13" s="175"/>
      <c r="U13" s="175"/>
      <c r="V13" s="175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</row>
    <row r="14" spans="1:37" s="176" customFormat="1" ht="12.75">
      <c r="A14" s="183">
        <v>9</v>
      </c>
      <c r="B14" s="278">
        <v>0</v>
      </c>
      <c r="C14" s="267">
        <v>0</v>
      </c>
      <c r="D14" s="267">
        <v>0</v>
      </c>
      <c r="E14" s="267">
        <v>3.5320730199434887</v>
      </c>
      <c r="F14" s="267">
        <v>26.025932078253593</v>
      </c>
      <c r="G14" s="267">
        <v>0</v>
      </c>
      <c r="H14" s="277">
        <v>0</v>
      </c>
      <c r="I14" s="261"/>
      <c r="J14" s="173"/>
      <c r="K14" s="173"/>
      <c r="L14" s="197"/>
      <c r="M14" s="200"/>
      <c r="N14" s="200"/>
      <c r="O14" s="200"/>
      <c r="P14" s="200"/>
      <c r="Q14" s="200"/>
      <c r="R14" s="201"/>
      <c r="S14" s="190"/>
      <c r="T14" s="175"/>
      <c r="U14" s="175"/>
      <c r="V14" s="175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</row>
    <row r="15" spans="1:22" s="176" customFormat="1" ht="12.75">
      <c r="A15" s="183">
        <v>10</v>
      </c>
      <c r="B15" s="278">
        <v>0</v>
      </c>
      <c r="C15" s="267">
        <v>0</v>
      </c>
      <c r="D15" s="267">
        <v>0</v>
      </c>
      <c r="E15" s="267">
        <v>0</v>
      </c>
      <c r="F15" s="267">
        <v>20.35707044905407</v>
      </c>
      <c r="G15" s="267">
        <v>2.1577127836021988</v>
      </c>
      <c r="H15" s="277">
        <v>0</v>
      </c>
      <c r="I15" s="261"/>
      <c r="J15" s="202"/>
      <c r="K15" s="202"/>
      <c r="L15" s="197"/>
      <c r="M15" s="200"/>
      <c r="N15" s="200"/>
      <c r="O15" s="200"/>
      <c r="P15" s="200"/>
      <c r="Q15" s="200"/>
      <c r="R15" s="201"/>
      <c r="S15" s="190"/>
      <c r="T15" s="203"/>
      <c r="U15" s="203"/>
      <c r="V15" s="203"/>
    </row>
    <row r="16" spans="1:22" s="176" customFormat="1" ht="12.75">
      <c r="A16" s="183">
        <v>11</v>
      </c>
      <c r="B16" s="278">
        <v>0</v>
      </c>
      <c r="C16" s="267">
        <v>0</v>
      </c>
      <c r="D16" s="267">
        <v>0</v>
      </c>
      <c r="E16" s="267">
        <v>0</v>
      </c>
      <c r="F16" s="267">
        <v>17.382080524345774</v>
      </c>
      <c r="G16" s="267">
        <v>6.264105010555186</v>
      </c>
      <c r="H16" s="277">
        <v>0</v>
      </c>
      <c r="I16" s="261"/>
      <c r="J16" s="202"/>
      <c r="K16" s="202"/>
      <c r="L16" s="197"/>
      <c r="M16" s="200"/>
      <c r="N16" s="200"/>
      <c r="O16" s="200"/>
      <c r="P16" s="200"/>
      <c r="Q16" s="200"/>
      <c r="R16" s="201"/>
      <c r="S16" s="190"/>
      <c r="T16" s="203"/>
      <c r="U16" s="203"/>
      <c r="V16" s="203"/>
    </row>
    <row r="17" spans="1:22" s="176" customFormat="1" ht="12.75">
      <c r="A17" s="183">
        <v>12</v>
      </c>
      <c r="B17" s="278">
        <v>0</v>
      </c>
      <c r="C17" s="267">
        <v>0</v>
      </c>
      <c r="D17" s="267">
        <v>0</v>
      </c>
      <c r="E17" s="267">
        <v>0</v>
      </c>
      <c r="F17" s="267">
        <v>13.575304979001434</v>
      </c>
      <c r="G17" s="267">
        <v>20.966700033324347</v>
      </c>
      <c r="H17" s="277">
        <v>0</v>
      </c>
      <c r="I17" s="261"/>
      <c r="J17" s="202"/>
      <c r="K17" s="202"/>
      <c r="L17" s="197"/>
      <c r="M17" s="205"/>
      <c r="N17" s="205"/>
      <c r="O17" s="205"/>
      <c r="P17" s="205"/>
      <c r="Q17" s="205"/>
      <c r="R17" s="201"/>
      <c r="S17" s="190"/>
      <c r="T17" s="203"/>
      <c r="U17" s="203"/>
      <c r="V17" s="203"/>
    </row>
    <row r="18" spans="1:22" s="176" customFormat="1" ht="12.75">
      <c r="A18" s="183">
        <v>13</v>
      </c>
      <c r="B18" s="278">
        <v>0</v>
      </c>
      <c r="C18" s="267">
        <v>0</v>
      </c>
      <c r="D18" s="267">
        <v>0</v>
      </c>
      <c r="E18" s="267">
        <v>0</v>
      </c>
      <c r="F18" s="267">
        <v>4.633069956590644</v>
      </c>
      <c r="G18" s="267">
        <v>36.97088000439706</v>
      </c>
      <c r="H18" s="268">
        <v>2.7652973421129667</v>
      </c>
      <c r="I18" s="261"/>
      <c r="J18" s="202"/>
      <c r="K18" s="202"/>
      <c r="L18" s="208"/>
      <c r="M18" s="198"/>
      <c r="N18" s="198"/>
      <c r="O18" s="198"/>
      <c r="P18" s="198"/>
      <c r="Q18" s="198"/>
      <c r="R18" s="201"/>
      <c r="S18" s="174"/>
      <c r="T18" s="203"/>
      <c r="U18" s="203"/>
      <c r="V18" s="203"/>
    </row>
    <row r="19" spans="1:22" s="176" customFormat="1" ht="12.75">
      <c r="A19" s="183">
        <v>14</v>
      </c>
      <c r="B19" s="278">
        <v>0</v>
      </c>
      <c r="C19" s="267">
        <v>0</v>
      </c>
      <c r="D19" s="267">
        <v>0</v>
      </c>
      <c r="E19" s="267">
        <v>0</v>
      </c>
      <c r="F19" s="267">
        <v>2.784208273649139</v>
      </c>
      <c r="G19" s="267">
        <v>23.82992117128718</v>
      </c>
      <c r="H19" s="268">
        <v>12.2141159127613</v>
      </c>
      <c r="I19" s="261"/>
      <c r="J19" s="202"/>
      <c r="K19" s="202"/>
      <c r="L19" s="209"/>
      <c r="M19" s="203"/>
      <c r="N19" s="203"/>
      <c r="O19" s="203"/>
      <c r="P19" s="203"/>
      <c r="Q19" s="203"/>
      <c r="R19" s="203"/>
      <c r="S19" s="203"/>
      <c r="T19" s="203"/>
      <c r="U19" s="203"/>
      <c r="V19" s="203"/>
    </row>
    <row r="20" spans="1:22" s="176" customFormat="1" ht="12.75">
      <c r="A20" s="183">
        <v>15</v>
      </c>
      <c r="B20" s="278">
        <v>0</v>
      </c>
      <c r="C20" s="267">
        <v>0</v>
      </c>
      <c r="D20" s="267">
        <v>0</v>
      </c>
      <c r="E20" s="267">
        <v>0</v>
      </c>
      <c r="F20" s="267">
        <v>0</v>
      </c>
      <c r="G20" s="267">
        <v>9.81068099683402</v>
      </c>
      <c r="H20" s="268">
        <v>21.04188434494751</v>
      </c>
      <c r="I20" s="261"/>
      <c r="J20" s="202"/>
      <c r="K20" s="202"/>
      <c r="L20" s="209"/>
      <c r="M20" s="203"/>
      <c r="N20" s="203"/>
      <c r="O20" s="203"/>
      <c r="P20" s="203"/>
      <c r="Q20" s="203"/>
      <c r="R20" s="203"/>
      <c r="S20" s="203"/>
      <c r="T20" s="203"/>
      <c r="U20" s="203"/>
      <c r="V20" s="203"/>
    </row>
    <row r="21" spans="1:22" s="176" customFormat="1" ht="12.75">
      <c r="A21" s="183">
        <v>16</v>
      </c>
      <c r="B21" s="278">
        <v>0</v>
      </c>
      <c r="C21" s="267">
        <v>0</v>
      </c>
      <c r="D21" s="267">
        <v>0</v>
      </c>
      <c r="E21" s="267">
        <v>0</v>
      </c>
      <c r="F21" s="267">
        <v>0</v>
      </c>
      <c r="G21" s="267">
        <v>0</v>
      </c>
      <c r="H21" s="268">
        <v>31.98935120008911</v>
      </c>
      <c r="I21" s="261"/>
      <c r="J21" s="202"/>
      <c r="K21" s="202"/>
      <c r="L21" s="209"/>
      <c r="M21" s="203"/>
      <c r="N21" s="203"/>
      <c r="O21" s="203"/>
      <c r="P21" s="203"/>
      <c r="Q21" s="203"/>
      <c r="R21" s="203"/>
      <c r="S21" s="203"/>
      <c r="T21" s="203"/>
      <c r="U21" s="203"/>
      <c r="V21" s="203"/>
    </row>
    <row r="22" spans="1:12" s="176" customFormat="1" ht="15" customHeight="1" thickBot="1">
      <c r="A22" s="183">
        <v>17</v>
      </c>
      <c r="B22" s="279">
        <v>0</v>
      </c>
      <c r="C22" s="270">
        <v>0</v>
      </c>
      <c r="D22" s="270">
        <v>0</v>
      </c>
      <c r="E22" s="270">
        <v>0</v>
      </c>
      <c r="F22" s="270">
        <v>0</v>
      </c>
      <c r="G22" s="270">
        <v>0</v>
      </c>
      <c r="H22" s="271">
        <v>31.98935120008911</v>
      </c>
      <c r="I22" s="261"/>
      <c r="J22" s="202"/>
      <c r="K22" s="202"/>
      <c r="L22" s="202"/>
    </row>
    <row r="23" spans="1:15" s="176" customFormat="1" ht="20.25" customHeight="1" thickBot="1">
      <c r="A23" s="214" t="s">
        <v>88</v>
      </c>
      <c r="B23" s="254">
        <v>48</v>
      </c>
      <c r="C23" s="255">
        <v>24</v>
      </c>
      <c r="D23" s="255">
        <v>14</v>
      </c>
      <c r="E23" s="255">
        <v>16</v>
      </c>
      <c r="F23" s="255">
        <v>23</v>
      </c>
      <c r="G23" s="255">
        <v>75</v>
      </c>
      <c r="H23" s="256">
        <v>52</v>
      </c>
      <c r="I23" s="219">
        <f>SUM(B23:H23)</f>
        <v>252</v>
      </c>
      <c r="K23" s="220"/>
      <c r="L23" s="202"/>
      <c r="M23" s="173"/>
      <c r="N23" s="173"/>
      <c r="O23" s="173"/>
    </row>
    <row r="24" spans="1:15" s="176" customFormat="1" ht="12.75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02"/>
      <c r="M24" s="173"/>
      <c r="N24" s="173"/>
      <c r="O24" s="173"/>
    </row>
    <row r="25" spans="1:15" s="176" customFormat="1" ht="12.75">
      <c r="A25" s="221"/>
      <c r="B25" s="221"/>
      <c r="C25" s="221"/>
      <c r="D25" s="221"/>
      <c r="E25" s="221"/>
      <c r="F25" s="221"/>
      <c r="G25" s="221"/>
      <c r="H25" s="221"/>
      <c r="I25" s="221"/>
      <c r="M25" s="173"/>
      <c r="N25" s="173"/>
      <c r="O25" s="173"/>
    </row>
    <row r="26" spans="1:15" s="176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M26" s="173"/>
      <c r="N26" s="173"/>
      <c r="O26" s="173"/>
    </row>
    <row r="27" spans="1:12" s="176" customFormat="1" ht="45">
      <c r="A27" s="141" t="s">
        <v>1</v>
      </c>
      <c r="B27" s="142" t="s">
        <v>6</v>
      </c>
      <c r="C27" s="142" t="s">
        <v>7</v>
      </c>
      <c r="D27" s="142" t="s">
        <v>8</v>
      </c>
      <c r="E27" s="142" t="s">
        <v>9</v>
      </c>
      <c r="F27" s="142" t="s">
        <v>10</v>
      </c>
      <c r="G27" s="142" t="s">
        <v>69</v>
      </c>
      <c r="H27" s="142" t="s">
        <v>70</v>
      </c>
      <c r="I27" s="143" t="s">
        <v>0</v>
      </c>
      <c r="J27" s="143" t="s">
        <v>2</v>
      </c>
      <c r="K27" s="144" t="s">
        <v>11</v>
      </c>
      <c r="L27" s="145" t="s">
        <v>3</v>
      </c>
    </row>
    <row r="28" spans="1:12" s="176" customFormat="1" ht="12">
      <c r="A28" s="222">
        <f aca="true" t="shared" si="0" ref="A28:A43">A7</f>
        <v>2</v>
      </c>
      <c r="B28" s="223">
        <f aca="true" t="shared" si="1" ref="B28:B43">(B7*$B$23)/100</f>
        <v>43.14536261928232</v>
      </c>
      <c r="C28" s="223">
        <f aca="true" t="shared" si="2" ref="C28:C43">(C7*$C$23)/100</f>
        <v>0</v>
      </c>
      <c r="D28" s="223">
        <f aca="true" t="shared" si="3" ref="D28:D43">(D7*$D$23)/100</f>
        <v>0</v>
      </c>
      <c r="E28" s="223">
        <f aca="true" t="shared" si="4" ref="E28:E43">(E7*$E$23)/100</f>
        <v>0</v>
      </c>
      <c r="F28" s="223">
        <f aca="true" t="shared" si="5" ref="F28:F43">(F7*$F$23)/100</f>
        <v>0</v>
      </c>
      <c r="G28" s="223">
        <f aca="true" t="shared" si="6" ref="G28:G43">(G7*$G$23)/100</f>
        <v>0</v>
      </c>
      <c r="H28" s="223">
        <f aca="true" t="shared" si="7" ref="H28:H43">(H7*$H$23)/100</f>
        <v>0</v>
      </c>
      <c r="I28" s="224">
        <f aca="true" t="shared" si="8" ref="I28:I43">SUM(B28:H28)</f>
        <v>43.14536261928232</v>
      </c>
      <c r="J28" s="225">
        <f aca="true" t="shared" si="9" ref="J28:J43">(I28/$I$44)*100</f>
        <v>17.12117564257235</v>
      </c>
      <c r="K28" s="226">
        <v>2.5</v>
      </c>
      <c r="L28" s="227">
        <f aca="true" t="shared" si="10" ref="L28:L43">K28*I28</f>
        <v>107.86340654820579</v>
      </c>
    </row>
    <row r="29" spans="1:12" s="176" customFormat="1" ht="12">
      <c r="A29" s="222">
        <f t="shared" si="0"/>
        <v>3</v>
      </c>
      <c r="B29" s="223">
        <f t="shared" si="1"/>
        <v>4.854637380717688</v>
      </c>
      <c r="C29" s="223">
        <f t="shared" si="2"/>
        <v>11.134916809805881</v>
      </c>
      <c r="D29" s="223">
        <f t="shared" si="3"/>
        <v>0</v>
      </c>
      <c r="E29" s="223">
        <f t="shared" si="4"/>
        <v>0</v>
      </c>
      <c r="F29" s="223">
        <f t="shared" si="5"/>
        <v>0</v>
      </c>
      <c r="G29" s="223">
        <f t="shared" si="6"/>
        <v>0</v>
      </c>
      <c r="H29" s="223">
        <f t="shared" si="7"/>
        <v>0</v>
      </c>
      <c r="I29" s="224">
        <f t="shared" si="8"/>
        <v>15.98955419052357</v>
      </c>
      <c r="J29" s="225">
        <f t="shared" si="9"/>
        <v>6.345061186715703</v>
      </c>
      <c r="K29" s="226">
        <v>3.5</v>
      </c>
      <c r="L29" s="227">
        <f t="shared" si="10"/>
        <v>55.9634396668325</v>
      </c>
    </row>
    <row r="30" spans="1:12" s="176" customFormat="1" ht="12">
      <c r="A30" s="222">
        <f t="shared" si="0"/>
        <v>4</v>
      </c>
      <c r="B30" s="223">
        <f t="shared" si="1"/>
        <v>0</v>
      </c>
      <c r="C30" s="223">
        <f t="shared" si="2"/>
        <v>9.656171308421882</v>
      </c>
      <c r="D30" s="223">
        <f t="shared" si="3"/>
        <v>0</v>
      </c>
      <c r="E30" s="223">
        <f t="shared" si="4"/>
        <v>0</v>
      </c>
      <c r="F30" s="223">
        <f t="shared" si="5"/>
        <v>0</v>
      </c>
      <c r="G30" s="223">
        <f t="shared" si="6"/>
        <v>0</v>
      </c>
      <c r="H30" s="223">
        <f t="shared" si="7"/>
        <v>0</v>
      </c>
      <c r="I30" s="224">
        <f t="shared" si="8"/>
        <v>9.656171308421882</v>
      </c>
      <c r="J30" s="225">
        <f t="shared" si="9"/>
        <v>3.8318140112785253</v>
      </c>
      <c r="K30" s="226">
        <v>4.5</v>
      </c>
      <c r="L30" s="227">
        <f t="shared" si="10"/>
        <v>43.45277088789847</v>
      </c>
    </row>
    <row r="31" spans="1:12" s="176" customFormat="1" ht="12">
      <c r="A31" s="222">
        <f t="shared" si="0"/>
        <v>5</v>
      </c>
      <c r="B31" s="223">
        <f t="shared" si="1"/>
        <v>0</v>
      </c>
      <c r="C31" s="223">
        <f t="shared" si="2"/>
        <v>2.8968009222606947</v>
      </c>
      <c r="D31" s="223">
        <f t="shared" si="3"/>
        <v>6.7145772899839224</v>
      </c>
      <c r="E31" s="223">
        <f t="shared" si="4"/>
        <v>0</v>
      </c>
      <c r="F31" s="223">
        <f t="shared" si="5"/>
        <v>0</v>
      </c>
      <c r="G31" s="223">
        <f t="shared" si="6"/>
        <v>0</v>
      </c>
      <c r="H31" s="223">
        <f t="shared" si="7"/>
        <v>0</v>
      </c>
      <c r="I31" s="224">
        <f t="shared" si="8"/>
        <v>9.611378212244617</v>
      </c>
      <c r="J31" s="225">
        <f t="shared" si="9"/>
        <v>3.814038973112944</v>
      </c>
      <c r="K31" s="228">
        <v>5.5</v>
      </c>
      <c r="L31" s="227">
        <f t="shared" si="10"/>
        <v>52.86258016734539</v>
      </c>
    </row>
    <row r="32" spans="1:12" s="176" customFormat="1" ht="12">
      <c r="A32" s="222">
        <f t="shared" si="0"/>
        <v>6</v>
      </c>
      <c r="B32" s="223">
        <f t="shared" si="1"/>
        <v>0</v>
      </c>
      <c r="C32" s="223">
        <f t="shared" si="2"/>
        <v>0.31211095951154166</v>
      </c>
      <c r="D32" s="223">
        <f t="shared" si="3"/>
        <v>5.944878925889823</v>
      </c>
      <c r="E32" s="223">
        <f t="shared" si="4"/>
        <v>4.072458055957063</v>
      </c>
      <c r="F32" s="223">
        <f t="shared" si="5"/>
        <v>0</v>
      </c>
      <c r="G32" s="223">
        <f t="shared" si="6"/>
        <v>0</v>
      </c>
      <c r="H32" s="223">
        <f t="shared" si="7"/>
        <v>0</v>
      </c>
      <c r="I32" s="224">
        <f t="shared" si="8"/>
        <v>10.329447941358428</v>
      </c>
      <c r="J32" s="225">
        <f t="shared" si="9"/>
        <v>4.098987278316836</v>
      </c>
      <c r="K32" s="228">
        <v>6.5</v>
      </c>
      <c r="L32" s="227">
        <f t="shared" si="10"/>
        <v>67.14141161882978</v>
      </c>
    </row>
    <row r="33" spans="1:12" s="176" customFormat="1" ht="12">
      <c r="A33" s="222">
        <f t="shared" si="0"/>
        <v>7</v>
      </c>
      <c r="B33" s="223">
        <f t="shared" si="1"/>
        <v>0</v>
      </c>
      <c r="C33" s="223">
        <f t="shared" si="2"/>
        <v>0</v>
      </c>
      <c r="D33" s="223">
        <f t="shared" si="3"/>
        <v>1.1646904028027456</v>
      </c>
      <c r="E33" s="223">
        <f t="shared" si="4"/>
        <v>7.239797565553555</v>
      </c>
      <c r="F33" s="223">
        <f t="shared" si="5"/>
        <v>0.5715658399800939</v>
      </c>
      <c r="G33" s="223">
        <f t="shared" si="6"/>
        <v>0</v>
      </c>
      <c r="H33" s="223">
        <f t="shared" si="7"/>
        <v>0</v>
      </c>
      <c r="I33" s="224">
        <f t="shared" si="8"/>
        <v>8.976053808336395</v>
      </c>
      <c r="J33" s="225">
        <f t="shared" si="9"/>
        <v>3.5619261144192045</v>
      </c>
      <c r="K33" s="228">
        <v>7.5</v>
      </c>
      <c r="L33" s="227">
        <f t="shared" si="10"/>
        <v>67.32040356252297</v>
      </c>
    </row>
    <row r="34" spans="1:12" s="176" customFormat="1" ht="12">
      <c r="A34" s="222">
        <f t="shared" si="0"/>
        <v>8</v>
      </c>
      <c r="B34" s="223">
        <f t="shared" si="1"/>
        <v>0</v>
      </c>
      <c r="C34" s="223">
        <f t="shared" si="2"/>
        <v>0</v>
      </c>
      <c r="D34" s="223">
        <f t="shared" si="3"/>
        <v>0.1758533813235083</v>
      </c>
      <c r="E34" s="223">
        <f t="shared" si="4"/>
        <v>4.122612695298423</v>
      </c>
      <c r="F34" s="223">
        <f t="shared" si="5"/>
        <v>2.934170920014137</v>
      </c>
      <c r="G34" s="223">
        <f t="shared" si="6"/>
        <v>0</v>
      </c>
      <c r="H34" s="223">
        <f t="shared" si="7"/>
        <v>0</v>
      </c>
      <c r="I34" s="224">
        <f t="shared" si="8"/>
        <v>7.232636996636067</v>
      </c>
      <c r="J34" s="225">
        <f t="shared" si="9"/>
        <v>2.870094046284154</v>
      </c>
      <c r="K34" s="228">
        <v>8.5</v>
      </c>
      <c r="L34" s="227">
        <f t="shared" si="10"/>
        <v>61.477414471406576</v>
      </c>
    </row>
    <row r="35" spans="1:12" s="176" customFormat="1" ht="12">
      <c r="A35" s="222">
        <f t="shared" si="0"/>
        <v>9</v>
      </c>
      <c r="B35" s="223">
        <f t="shared" si="1"/>
        <v>0</v>
      </c>
      <c r="C35" s="223">
        <f t="shared" si="2"/>
        <v>0</v>
      </c>
      <c r="D35" s="223">
        <f t="shared" si="3"/>
        <v>0</v>
      </c>
      <c r="E35" s="223">
        <f t="shared" si="4"/>
        <v>0.5651316831909582</v>
      </c>
      <c r="F35" s="223">
        <f t="shared" si="5"/>
        <v>5.985964377998326</v>
      </c>
      <c r="G35" s="223">
        <f t="shared" si="6"/>
        <v>0</v>
      </c>
      <c r="H35" s="223">
        <f t="shared" si="7"/>
        <v>0</v>
      </c>
      <c r="I35" s="224">
        <f t="shared" si="8"/>
        <v>6.551096061189284</v>
      </c>
      <c r="J35" s="225">
        <f t="shared" si="9"/>
        <v>2.599641294122732</v>
      </c>
      <c r="K35" s="226">
        <v>9.5</v>
      </c>
      <c r="L35" s="227">
        <f t="shared" si="10"/>
        <v>62.2354125812982</v>
      </c>
    </row>
    <row r="36" spans="1:12" s="176" customFormat="1" ht="12">
      <c r="A36" s="222">
        <f t="shared" si="0"/>
        <v>10</v>
      </c>
      <c r="B36" s="223">
        <f t="shared" si="1"/>
        <v>0</v>
      </c>
      <c r="C36" s="223">
        <f t="shared" si="2"/>
        <v>0</v>
      </c>
      <c r="D36" s="223">
        <f t="shared" si="3"/>
        <v>0</v>
      </c>
      <c r="E36" s="223">
        <f t="shared" si="4"/>
        <v>0</v>
      </c>
      <c r="F36" s="223">
        <f t="shared" si="5"/>
        <v>4.6821262032824364</v>
      </c>
      <c r="G36" s="223">
        <f t="shared" si="6"/>
        <v>1.618284587701649</v>
      </c>
      <c r="H36" s="223">
        <f t="shared" si="7"/>
        <v>0</v>
      </c>
      <c r="I36" s="224">
        <f t="shared" si="8"/>
        <v>6.300410790984086</v>
      </c>
      <c r="J36" s="225">
        <f t="shared" si="9"/>
        <v>2.5001630122952725</v>
      </c>
      <c r="K36" s="226">
        <v>10.5</v>
      </c>
      <c r="L36" s="227">
        <f t="shared" si="10"/>
        <v>66.1543133053329</v>
      </c>
    </row>
    <row r="37" spans="1:12" s="176" customFormat="1" ht="12">
      <c r="A37" s="222">
        <f t="shared" si="0"/>
        <v>11</v>
      </c>
      <c r="B37" s="223">
        <f t="shared" si="1"/>
        <v>0</v>
      </c>
      <c r="C37" s="223">
        <f t="shared" si="2"/>
        <v>0</v>
      </c>
      <c r="D37" s="223">
        <f t="shared" si="3"/>
        <v>0</v>
      </c>
      <c r="E37" s="223">
        <f t="shared" si="4"/>
        <v>0</v>
      </c>
      <c r="F37" s="223">
        <f t="shared" si="5"/>
        <v>3.997878520599528</v>
      </c>
      <c r="G37" s="223">
        <f t="shared" si="6"/>
        <v>4.698078757916389</v>
      </c>
      <c r="H37" s="223">
        <f t="shared" si="7"/>
        <v>0</v>
      </c>
      <c r="I37" s="224">
        <f t="shared" si="8"/>
        <v>8.695957278515916</v>
      </c>
      <c r="J37" s="225">
        <f t="shared" si="9"/>
        <v>3.4507766978237764</v>
      </c>
      <c r="K37" s="226">
        <v>11.5</v>
      </c>
      <c r="L37" s="227">
        <f t="shared" si="10"/>
        <v>100.00350870293303</v>
      </c>
    </row>
    <row r="38" spans="1:12" s="176" customFormat="1" ht="12">
      <c r="A38" s="222">
        <f t="shared" si="0"/>
        <v>12</v>
      </c>
      <c r="B38" s="223">
        <f t="shared" si="1"/>
        <v>0</v>
      </c>
      <c r="C38" s="223">
        <f t="shared" si="2"/>
        <v>0</v>
      </c>
      <c r="D38" s="223">
        <f t="shared" si="3"/>
        <v>0</v>
      </c>
      <c r="E38" s="223">
        <f t="shared" si="4"/>
        <v>0</v>
      </c>
      <c r="F38" s="223">
        <f t="shared" si="5"/>
        <v>3.1223201451703293</v>
      </c>
      <c r="G38" s="223">
        <f t="shared" si="6"/>
        <v>15.725025024993261</v>
      </c>
      <c r="H38" s="223">
        <f t="shared" si="7"/>
        <v>0</v>
      </c>
      <c r="I38" s="224">
        <f t="shared" si="8"/>
        <v>18.847345170163592</v>
      </c>
      <c r="J38" s="225">
        <f t="shared" si="9"/>
        <v>7.4791052262553945</v>
      </c>
      <c r="K38" s="226">
        <v>12.5</v>
      </c>
      <c r="L38" s="227">
        <f t="shared" si="10"/>
        <v>235.5918146270449</v>
      </c>
    </row>
    <row r="39" spans="1:12" s="176" customFormat="1" ht="12">
      <c r="A39" s="222">
        <f t="shared" si="0"/>
        <v>13</v>
      </c>
      <c r="B39" s="223">
        <f t="shared" si="1"/>
        <v>0</v>
      </c>
      <c r="C39" s="223">
        <f t="shared" si="2"/>
        <v>0</v>
      </c>
      <c r="D39" s="223">
        <f t="shared" si="3"/>
        <v>0</v>
      </c>
      <c r="E39" s="223">
        <f t="shared" si="4"/>
        <v>0</v>
      </c>
      <c r="F39" s="223">
        <f t="shared" si="5"/>
        <v>1.0656060900158482</v>
      </c>
      <c r="G39" s="223">
        <f t="shared" si="6"/>
        <v>27.728160003297795</v>
      </c>
      <c r="H39" s="223">
        <f t="shared" si="7"/>
        <v>1.4379546178987428</v>
      </c>
      <c r="I39" s="224">
        <f t="shared" si="8"/>
        <v>30.231720711212386</v>
      </c>
      <c r="J39" s="225">
        <f t="shared" si="9"/>
        <v>11.996714567941424</v>
      </c>
      <c r="K39" s="226">
        <v>13.5</v>
      </c>
      <c r="L39" s="227">
        <f t="shared" si="10"/>
        <v>408.1282296013672</v>
      </c>
    </row>
    <row r="40" spans="1:12" s="176" customFormat="1" ht="12">
      <c r="A40" s="222">
        <f t="shared" si="0"/>
        <v>14</v>
      </c>
      <c r="B40" s="223">
        <f t="shared" si="1"/>
        <v>0</v>
      </c>
      <c r="C40" s="223">
        <f t="shared" si="2"/>
        <v>0</v>
      </c>
      <c r="D40" s="223">
        <f t="shared" si="3"/>
        <v>0</v>
      </c>
      <c r="E40" s="223">
        <f t="shared" si="4"/>
        <v>0</v>
      </c>
      <c r="F40" s="223">
        <f t="shared" si="5"/>
        <v>0.6403679029393019</v>
      </c>
      <c r="G40" s="223">
        <f t="shared" si="6"/>
        <v>17.872440878465383</v>
      </c>
      <c r="H40" s="223">
        <f t="shared" si="7"/>
        <v>6.351340274635877</v>
      </c>
      <c r="I40" s="224">
        <f t="shared" si="8"/>
        <v>24.864149056040564</v>
      </c>
      <c r="J40" s="225">
        <f t="shared" si="9"/>
        <v>9.866725815889113</v>
      </c>
      <c r="K40" s="226">
        <v>14.5</v>
      </c>
      <c r="L40" s="227">
        <f t="shared" si="10"/>
        <v>360.5301613125882</v>
      </c>
    </row>
    <row r="41" spans="1:12" s="176" customFormat="1" ht="12">
      <c r="A41" s="222">
        <f t="shared" si="0"/>
        <v>15</v>
      </c>
      <c r="B41" s="223">
        <f t="shared" si="1"/>
        <v>0</v>
      </c>
      <c r="C41" s="223">
        <f t="shared" si="2"/>
        <v>0</v>
      </c>
      <c r="D41" s="223">
        <f t="shared" si="3"/>
        <v>0</v>
      </c>
      <c r="E41" s="223">
        <f t="shared" si="4"/>
        <v>0</v>
      </c>
      <c r="F41" s="223">
        <f t="shared" si="5"/>
        <v>0</v>
      </c>
      <c r="G41" s="223">
        <f t="shared" si="6"/>
        <v>7.3580107476255145</v>
      </c>
      <c r="H41" s="223">
        <f t="shared" si="7"/>
        <v>10.941779859372705</v>
      </c>
      <c r="I41" s="224">
        <f t="shared" si="8"/>
        <v>18.29979060699822</v>
      </c>
      <c r="J41" s="225">
        <f t="shared" si="9"/>
        <v>7.261821669443738</v>
      </c>
      <c r="K41" s="226">
        <v>15.5</v>
      </c>
      <c r="L41" s="227">
        <f t="shared" si="10"/>
        <v>283.64675440847236</v>
      </c>
    </row>
    <row r="42" spans="1:12" s="176" customFormat="1" ht="12">
      <c r="A42" s="222">
        <f t="shared" si="0"/>
        <v>16</v>
      </c>
      <c r="B42" s="223">
        <f t="shared" si="1"/>
        <v>0</v>
      </c>
      <c r="C42" s="223">
        <f t="shared" si="2"/>
        <v>0</v>
      </c>
      <c r="D42" s="223">
        <f t="shared" si="3"/>
        <v>0</v>
      </c>
      <c r="E42" s="223">
        <f t="shared" si="4"/>
        <v>0</v>
      </c>
      <c r="F42" s="223">
        <f t="shared" si="5"/>
        <v>0</v>
      </c>
      <c r="G42" s="223">
        <f t="shared" si="6"/>
        <v>0</v>
      </c>
      <c r="H42" s="223">
        <f t="shared" si="7"/>
        <v>16.634462624046336</v>
      </c>
      <c r="I42" s="224">
        <f t="shared" si="8"/>
        <v>16.634462624046336</v>
      </c>
      <c r="J42" s="225">
        <f t="shared" si="9"/>
        <v>6.6009772317644195</v>
      </c>
      <c r="K42" s="226">
        <v>16.5</v>
      </c>
      <c r="L42" s="227">
        <f t="shared" si="10"/>
        <v>274.46863329676455</v>
      </c>
    </row>
    <row r="43" spans="1:12" s="176" customFormat="1" ht="12.75" thickBot="1">
      <c r="A43" s="222">
        <f t="shared" si="0"/>
        <v>17</v>
      </c>
      <c r="B43" s="223">
        <f t="shared" si="1"/>
        <v>0</v>
      </c>
      <c r="C43" s="223">
        <f t="shared" si="2"/>
        <v>0</v>
      </c>
      <c r="D43" s="223">
        <f t="shared" si="3"/>
        <v>0</v>
      </c>
      <c r="E43" s="223">
        <f t="shared" si="4"/>
        <v>0</v>
      </c>
      <c r="F43" s="223">
        <f t="shared" si="5"/>
        <v>0</v>
      </c>
      <c r="G43" s="223">
        <f t="shared" si="6"/>
        <v>0</v>
      </c>
      <c r="H43" s="223">
        <f t="shared" si="7"/>
        <v>16.634462624046336</v>
      </c>
      <c r="I43" s="224">
        <f t="shared" si="8"/>
        <v>16.634462624046336</v>
      </c>
      <c r="J43" s="225">
        <f t="shared" si="9"/>
        <v>6.6009772317644195</v>
      </c>
      <c r="K43" s="226">
        <v>17.5</v>
      </c>
      <c r="L43" s="227">
        <f t="shared" si="10"/>
        <v>291.10309592081086</v>
      </c>
    </row>
    <row r="44" spans="9:12" ht="13.5" thickBot="1">
      <c r="I44" s="102">
        <f>SUM(I28:I43)</f>
        <v>251.99999999999997</v>
      </c>
      <c r="J44" s="102">
        <f>SUM(J28:J43)</f>
        <v>100</v>
      </c>
      <c r="L44" s="93">
        <f>SUM(L28:L43)/I44</f>
        <v>10.071203772538311</v>
      </c>
    </row>
  </sheetData>
  <sheetProtection/>
  <mergeCells count="4">
    <mergeCell ref="L7:Q7"/>
    <mergeCell ref="A1:H1"/>
    <mergeCell ref="I4:I5"/>
    <mergeCell ref="A4:H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24">
      <selection activeCell="G14" sqref="G14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20.25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71</v>
      </c>
      <c r="B4" s="370"/>
      <c r="C4" s="370"/>
      <c r="D4" s="370"/>
      <c r="E4" s="370"/>
      <c r="F4" s="370"/>
      <c r="G4" s="370"/>
      <c r="H4" s="370"/>
      <c r="I4" s="371"/>
      <c r="J4" s="367" t="s">
        <v>80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17</v>
      </c>
      <c r="C5" s="234" t="s">
        <v>33</v>
      </c>
      <c r="D5" s="234" t="s">
        <v>34</v>
      </c>
      <c r="E5" s="234" t="s">
        <v>62</v>
      </c>
      <c r="F5" s="147" t="s">
        <v>36</v>
      </c>
      <c r="G5" s="147" t="s">
        <v>27</v>
      </c>
      <c r="H5" s="147" t="s">
        <v>29</v>
      </c>
      <c r="I5" s="235">
        <v>32</v>
      </c>
      <c r="J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80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81" t="s">
        <v>49</v>
      </c>
      <c r="B7" s="282">
        <v>100</v>
      </c>
      <c r="C7" s="283">
        <v>84.00092622724402</v>
      </c>
      <c r="D7" s="282">
        <v>0</v>
      </c>
      <c r="E7" s="282">
        <v>0</v>
      </c>
      <c r="F7" s="282">
        <v>0</v>
      </c>
      <c r="G7" s="282">
        <v>0</v>
      </c>
      <c r="H7" s="282">
        <v>0</v>
      </c>
      <c r="I7" s="284">
        <v>0</v>
      </c>
      <c r="J7" s="173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85" t="s">
        <v>58</v>
      </c>
      <c r="B8" s="286">
        <v>0</v>
      </c>
      <c r="C8" s="287">
        <v>15.99907377275597</v>
      </c>
      <c r="D8" s="286">
        <v>100</v>
      </c>
      <c r="E8" s="287">
        <v>97.34099363842796</v>
      </c>
      <c r="F8" s="287">
        <v>36.741078871134754</v>
      </c>
      <c r="G8" s="287">
        <v>0</v>
      </c>
      <c r="H8" s="286">
        <v>0</v>
      </c>
      <c r="I8" s="288">
        <v>0</v>
      </c>
      <c r="J8" s="173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85" t="s">
        <v>59</v>
      </c>
      <c r="B9" s="286">
        <v>0</v>
      </c>
      <c r="C9" s="286">
        <v>0</v>
      </c>
      <c r="D9" s="286">
        <v>0</v>
      </c>
      <c r="E9" s="287">
        <v>2.6590063615720316</v>
      </c>
      <c r="F9" s="287">
        <v>63.258921128865246</v>
      </c>
      <c r="G9" s="287">
        <v>74.22746923973776</v>
      </c>
      <c r="H9" s="287">
        <v>21.860684146923507</v>
      </c>
      <c r="I9" s="288">
        <v>0</v>
      </c>
      <c r="J9" s="173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89" t="s">
        <v>60</v>
      </c>
      <c r="B10" s="290">
        <v>0</v>
      </c>
      <c r="C10" s="290">
        <v>0</v>
      </c>
      <c r="D10" s="290">
        <v>0</v>
      </c>
      <c r="E10" s="291">
        <v>0</v>
      </c>
      <c r="F10" s="291">
        <v>0</v>
      </c>
      <c r="G10" s="291">
        <v>25.772530760262235</v>
      </c>
      <c r="H10" s="291">
        <v>78.13931585307651</v>
      </c>
      <c r="I10" s="292">
        <v>100</v>
      </c>
      <c r="J10" s="173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88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57">
        <v>21</v>
      </c>
      <c r="J11" s="219">
        <f>SUM(B11:I11)</f>
        <v>273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3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2" t="s">
        <v>83</v>
      </c>
      <c r="J15" s="143" t="s">
        <v>0</v>
      </c>
      <c r="K15" s="143" t="s">
        <v>2</v>
      </c>
      <c r="L15" s="144" t="s">
        <v>11</v>
      </c>
      <c r="M15" s="145" t="s">
        <v>3</v>
      </c>
    </row>
    <row r="16" spans="1:13" s="176" customFormat="1" ht="12">
      <c r="A16" s="222" t="str">
        <f>A7</f>
        <v>2-4</v>
      </c>
      <c r="B16" s="223">
        <f>(B7*$B$11)/100</f>
        <v>48</v>
      </c>
      <c r="C16" s="223">
        <f>(C7*$C$11)/100</f>
        <v>20.160222294538567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3">
        <f>(I7*$I$11)/100</f>
        <v>0</v>
      </c>
      <c r="J16" s="224">
        <f>SUM(B16:I16)</f>
        <v>68.16022229453857</v>
      </c>
      <c r="K16" s="225">
        <f>(J16/$J$20)*100</f>
        <v>24.96711439360387</v>
      </c>
      <c r="L16" s="226">
        <v>3</v>
      </c>
      <c r="M16" s="227">
        <f>L16*J16</f>
        <v>204.4806668836157</v>
      </c>
    </row>
    <row r="17" spans="1:13" s="176" customFormat="1" ht="12">
      <c r="A17" s="222" t="str">
        <f>A8</f>
        <v>5-9</v>
      </c>
      <c r="B17" s="223">
        <f>(B8*$B$11)/100</f>
        <v>0</v>
      </c>
      <c r="C17" s="223">
        <f>(C8*$C$11)/100</f>
        <v>3.839777705461433</v>
      </c>
      <c r="D17" s="223">
        <f>(D8*$D$11)/100</f>
        <v>14</v>
      </c>
      <c r="E17" s="223">
        <f>(E8*$E$11)/100</f>
        <v>15.574558982148474</v>
      </c>
      <c r="F17" s="223">
        <f>(F8*$F$11)/100</f>
        <v>8.450448140360994</v>
      </c>
      <c r="G17" s="223">
        <f>(G8*$G$11)/100</f>
        <v>0</v>
      </c>
      <c r="H17" s="223">
        <f>(H8*$H$11)/100</f>
        <v>0</v>
      </c>
      <c r="I17" s="223">
        <f>(I8*$I$11)/100</f>
        <v>0</v>
      </c>
      <c r="J17" s="224">
        <f>SUM(B17:I17)</f>
        <v>41.864784827970894</v>
      </c>
      <c r="K17" s="225">
        <f>(J17/$J$20)*100</f>
        <v>15.335086017571756</v>
      </c>
      <c r="L17" s="226">
        <v>7.5</v>
      </c>
      <c r="M17" s="227">
        <f>L17*J17</f>
        <v>313.9858862097817</v>
      </c>
    </row>
    <row r="18" spans="1:13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0.42544101785152505</v>
      </c>
      <c r="F18" s="223">
        <f>(F9*$F$11)/100</f>
        <v>14.549551859639006</v>
      </c>
      <c r="G18" s="223">
        <f>(G9*$G$11)/100</f>
        <v>55.67060192980332</v>
      </c>
      <c r="H18" s="223">
        <f>(H9*$H$11)/100</f>
        <v>11.367555756400225</v>
      </c>
      <c r="I18" s="223">
        <f>(I9*$I$11)/100</f>
        <v>0</v>
      </c>
      <c r="J18" s="224">
        <f>SUM(B18:I18)</f>
        <v>82.01315056369407</v>
      </c>
      <c r="K18" s="225">
        <f>(J18/$J$20)*100</f>
        <v>30.04144709292823</v>
      </c>
      <c r="L18" s="226">
        <v>12.5</v>
      </c>
      <c r="M18" s="227">
        <f>L18*J18</f>
        <v>1025.164382046176</v>
      </c>
    </row>
    <row r="19" spans="1:13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</v>
      </c>
      <c r="G19" s="223">
        <f>(G10*$G$11)/100</f>
        <v>19.329398070196675</v>
      </c>
      <c r="H19" s="223">
        <f>(H10*$H$11)/100</f>
        <v>40.632444243599785</v>
      </c>
      <c r="I19" s="223">
        <f>(I10*$I$11)/100</f>
        <v>21</v>
      </c>
      <c r="J19" s="224">
        <f>SUM(B19:I19)</f>
        <v>80.96184231379647</v>
      </c>
      <c r="K19" s="225">
        <f>(J19/$J$20)*100</f>
        <v>29.656352495896144</v>
      </c>
      <c r="L19" s="228">
        <v>16.5</v>
      </c>
      <c r="M19" s="227">
        <f>L19*J19</f>
        <v>1335.8703981776416</v>
      </c>
    </row>
    <row r="20" spans="10:13" ht="13.5" thickBot="1">
      <c r="J20" s="102">
        <f>SUM(J16:J19)</f>
        <v>273</v>
      </c>
      <c r="K20" s="102">
        <f>SUM(K16:K19)</f>
        <v>100</v>
      </c>
      <c r="M20" s="93">
        <f>SUM(M16:M19)/J20</f>
        <v>10.547623931564889</v>
      </c>
    </row>
  </sheetData>
  <sheetProtection/>
  <mergeCells count="4">
    <mergeCell ref="L7:Q7"/>
    <mergeCell ref="A1:H1"/>
    <mergeCell ref="J4:J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A1" sqref="A1:IV19"/>
    </sheetView>
  </sheetViews>
  <sheetFormatPr defaultColWidth="11.00390625" defaultRowHeight="12"/>
  <cols>
    <col min="1" max="1" width="13.25390625" style="92" customWidth="1"/>
    <col min="2" max="9" width="11.375" style="92" customWidth="1"/>
    <col min="10" max="10" width="11.625" style="92" customWidth="1"/>
    <col min="11" max="11" width="10.25390625" style="92" customWidth="1"/>
    <col min="12" max="12" width="8.00390625" style="92" customWidth="1"/>
    <col min="13" max="13" width="7.625" style="92" customWidth="1"/>
    <col min="14" max="17" width="6.625" style="92" customWidth="1"/>
    <col min="18" max="18" width="9.875" style="92" customWidth="1"/>
    <col min="19" max="16384" width="11.375" style="92" customWidth="1"/>
  </cols>
  <sheetData>
    <row r="1" spans="1:8" s="176" customFormat="1" ht="18" customHeight="1">
      <c r="A1" s="372" t="s">
        <v>12</v>
      </c>
      <c r="B1" s="372"/>
      <c r="C1" s="372"/>
      <c r="D1" s="372"/>
      <c r="E1" s="372"/>
      <c r="F1" s="372"/>
      <c r="G1" s="372"/>
      <c r="H1" s="372"/>
    </row>
    <row r="2" s="176" customFormat="1" ht="12"/>
    <row r="3" spans="13:19" s="176" customFormat="1" ht="13.5" thickBot="1">
      <c r="M3" s="232"/>
      <c r="N3" s="233"/>
      <c r="O3" s="233"/>
      <c r="P3" s="233"/>
      <c r="Q3" s="233"/>
      <c r="R3" s="233"/>
      <c r="S3" s="233"/>
    </row>
    <row r="4" spans="1:37" s="176" customFormat="1" ht="17.25" customHeight="1" thickBot="1">
      <c r="A4" s="369" t="s">
        <v>84</v>
      </c>
      <c r="B4" s="370"/>
      <c r="C4" s="370"/>
      <c r="D4" s="370"/>
      <c r="E4" s="370"/>
      <c r="F4" s="370"/>
      <c r="G4" s="370"/>
      <c r="H4" s="370"/>
      <c r="I4" s="371"/>
      <c r="J4" s="367" t="s">
        <v>80</v>
      </c>
      <c r="K4" s="173"/>
      <c r="L4" s="174"/>
      <c r="M4" s="174"/>
      <c r="N4" s="174"/>
      <c r="O4" s="174"/>
      <c r="P4" s="174"/>
      <c r="Q4" s="174"/>
      <c r="R4" s="174"/>
      <c r="S4" s="174"/>
      <c r="T4" s="175"/>
      <c r="U4" s="175"/>
      <c r="V4" s="175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</row>
    <row r="5" spans="1:37" s="176" customFormat="1" ht="29.25" customHeight="1" thickBot="1">
      <c r="A5" s="146" t="s">
        <v>78</v>
      </c>
      <c r="B5" s="234" t="s">
        <v>17</v>
      </c>
      <c r="C5" s="234" t="s">
        <v>33</v>
      </c>
      <c r="D5" s="234" t="s">
        <v>34</v>
      </c>
      <c r="E5" s="234" t="s">
        <v>62</v>
      </c>
      <c r="F5" s="147" t="s">
        <v>36</v>
      </c>
      <c r="G5" s="147" t="s">
        <v>27</v>
      </c>
      <c r="H5" s="147" t="s">
        <v>29</v>
      </c>
      <c r="I5" s="235">
        <v>32</v>
      </c>
      <c r="J5" s="368"/>
      <c r="K5" s="173"/>
      <c r="L5" s="174"/>
      <c r="M5" s="174"/>
      <c r="N5" s="174"/>
      <c r="O5" s="174"/>
      <c r="P5" s="174"/>
      <c r="Q5" s="174"/>
      <c r="R5" s="174"/>
      <c r="S5" s="174"/>
      <c r="T5" s="175"/>
      <c r="U5" s="175"/>
      <c r="V5" s="175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s="176" customFormat="1" ht="13.5" thickBot="1">
      <c r="A6" s="293" t="s">
        <v>5</v>
      </c>
      <c r="B6" s="237" t="s">
        <v>72</v>
      </c>
      <c r="C6" s="238" t="s">
        <v>73</v>
      </c>
      <c r="D6" s="238" t="s">
        <v>74</v>
      </c>
      <c r="E6" s="238" t="s">
        <v>75</v>
      </c>
      <c r="F6" s="239" t="s">
        <v>76</v>
      </c>
      <c r="G6" s="239" t="s">
        <v>77</v>
      </c>
      <c r="H6" s="239" t="s">
        <v>81</v>
      </c>
      <c r="I6" s="240" t="s">
        <v>82</v>
      </c>
      <c r="J6" s="241" t="s">
        <v>4</v>
      </c>
      <c r="K6" s="173"/>
      <c r="L6" s="174"/>
      <c r="M6" s="174"/>
      <c r="N6" s="174"/>
      <c r="O6" s="174"/>
      <c r="P6" s="174"/>
      <c r="Q6" s="174"/>
      <c r="R6" s="174"/>
      <c r="S6" s="174"/>
      <c r="T6" s="175"/>
      <c r="U6" s="175"/>
      <c r="V6" s="175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s="176" customFormat="1" ht="13.5" customHeight="1">
      <c r="A7" s="294" t="s">
        <v>49</v>
      </c>
      <c r="B7" s="295">
        <v>100</v>
      </c>
      <c r="C7" s="283">
        <v>91</v>
      </c>
      <c r="D7" s="282">
        <v>0</v>
      </c>
      <c r="E7" s="282">
        <v>0</v>
      </c>
      <c r="F7" s="282">
        <v>0</v>
      </c>
      <c r="G7" s="282">
        <v>0</v>
      </c>
      <c r="H7" s="282">
        <v>0</v>
      </c>
      <c r="I7" s="284">
        <v>0</v>
      </c>
      <c r="J7" s="173"/>
      <c r="K7" s="173"/>
      <c r="L7" s="365"/>
      <c r="M7" s="365"/>
      <c r="N7" s="365"/>
      <c r="O7" s="365"/>
      <c r="P7" s="365"/>
      <c r="Q7" s="365"/>
      <c r="R7" s="189"/>
      <c r="S7" s="190"/>
      <c r="T7" s="175"/>
      <c r="U7" s="175"/>
      <c r="V7" s="175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</row>
    <row r="8" spans="1:37" s="176" customFormat="1" ht="12.75">
      <c r="A8" s="296" t="s">
        <v>58</v>
      </c>
      <c r="B8" s="297">
        <v>0</v>
      </c>
      <c r="C8" s="287">
        <v>9</v>
      </c>
      <c r="D8" s="286">
        <v>100</v>
      </c>
      <c r="E8" s="287">
        <v>95</v>
      </c>
      <c r="F8" s="287">
        <v>40</v>
      </c>
      <c r="G8" s="287">
        <v>0</v>
      </c>
      <c r="H8" s="286">
        <v>0</v>
      </c>
      <c r="I8" s="288">
        <v>0</v>
      </c>
      <c r="J8" s="173"/>
      <c r="K8" s="173"/>
      <c r="L8" s="196"/>
      <c r="M8" s="197"/>
      <c r="N8" s="197"/>
      <c r="O8" s="197"/>
      <c r="P8" s="197"/>
      <c r="Q8" s="197"/>
      <c r="R8" s="189"/>
      <c r="S8" s="190"/>
      <c r="T8" s="175"/>
      <c r="U8" s="175"/>
      <c r="V8" s="175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</row>
    <row r="9" spans="1:37" s="176" customFormat="1" ht="12.75">
      <c r="A9" s="296" t="s">
        <v>59</v>
      </c>
      <c r="B9" s="297">
        <v>0</v>
      </c>
      <c r="C9" s="286">
        <v>0</v>
      </c>
      <c r="D9" s="286">
        <v>0</v>
      </c>
      <c r="E9" s="287">
        <v>5</v>
      </c>
      <c r="F9" s="287">
        <v>60</v>
      </c>
      <c r="G9" s="287">
        <v>81</v>
      </c>
      <c r="H9" s="287">
        <v>20</v>
      </c>
      <c r="I9" s="288">
        <v>0</v>
      </c>
      <c r="J9" s="173"/>
      <c r="K9" s="173"/>
      <c r="L9" s="198"/>
      <c r="M9" s="198"/>
      <c r="N9" s="198"/>
      <c r="O9" s="198"/>
      <c r="P9" s="198"/>
      <c r="Q9" s="198"/>
      <c r="R9" s="199"/>
      <c r="S9" s="190"/>
      <c r="T9" s="175"/>
      <c r="U9" s="175"/>
      <c r="V9" s="175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</row>
    <row r="10" spans="1:37" s="176" customFormat="1" ht="13.5" thickBot="1">
      <c r="A10" s="298" t="s">
        <v>60</v>
      </c>
      <c r="B10" s="299">
        <v>0</v>
      </c>
      <c r="C10" s="290">
        <v>0</v>
      </c>
      <c r="D10" s="290">
        <v>0</v>
      </c>
      <c r="E10" s="291">
        <v>0</v>
      </c>
      <c r="F10" s="291">
        <v>0</v>
      </c>
      <c r="G10" s="291">
        <v>19</v>
      </c>
      <c r="H10" s="291">
        <v>80</v>
      </c>
      <c r="I10" s="292">
        <v>100</v>
      </c>
      <c r="J10" s="173"/>
      <c r="K10" s="173"/>
      <c r="L10" s="197"/>
      <c r="M10" s="200"/>
      <c r="N10" s="200"/>
      <c r="O10" s="200"/>
      <c r="P10" s="200"/>
      <c r="Q10" s="200"/>
      <c r="R10" s="201"/>
      <c r="S10" s="190"/>
      <c r="T10" s="175"/>
      <c r="U10" s="175"/>
      <c r="V10" s="175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</row>
    <row r="11" spans="1:15" s="176" customFormat="1" ht="20.25" customHeight="1" thickBot="1">
      <c r="A11" s="214" t="s">
        <v>88</v>
      </c>
      <c r="B11" s="254">
        <v>48</v>
      </c>
      <c r="C11" s="255">
        <v>24</v>
      </c>
      <c r="D11" s="255">
        <v>14</v>
      </c>
      <c r="E11" s="255">
        <v>16</v>
      </c>
      <c r="F11" s="255">
        <v>23</v>
      </c>
      <c r="G11" s="255">
        <v>75</v>
      </c>
      <c r="H11" s="256">
        <v>52</v>
      </c>
      <c r="I11" s="257">
        <v>21</v>
      </c>
      <c r="J11" s="219">
        <f>SUM(B11:I11)</f>
        <v>273</v>
      </c>
      <c r="K11" s="220"/>
      <c r="L11" s="202"/>
      <c r="M11" s="173"/>
      <c r="N11" s="173"/>
      <c r="O11" s="173"/>
    </row>
    <row r="12" spans="1:15" s="176" customFormat="1" ht="12.75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02"/>
      <c r="M12" s="173"/>
      <c r="N12" s="173"/>
      <c r="O12" s="173"/>
    </row>
    <row r="13" spans="1:15" s="176" customFormat="1" ht="12.75">
      <c r="A13" s="221"/>
      <c r="B13" s="221"/>
      <c r="C13" s="221"/>
      <c r="D13" s="221"/>
      <c r="E13" s="221"/>
      <c r="F13" s="221"/>
      <c r="G13" s="221"/>
      <c r="H13" s="221"/>
      <c r="I13" s="221"/>
      <c r="M13" s="173"/>
      <c r="N13" s="173"/>
      <c r="O13" s="173"/>
    </row>
    <row r="14" spans="1:15" s="176" customFormat="1" ht="12.75">
      <c r="A14" s="221"/>
      <c r="B14" s="221"/>
      <c r="C14" s="221"/>
      <c r="D14" s="221"/>
      <c r="E14" s="221"/>
      <c r="F14" s="221"/>
      <c r="G14" s="221"/>
      <c r="H14" s="221"/>
      <c r="I14" s="221"/>
      <c r="M14" s="173"/>
      <c r="N14" s="173"/>
      <c r="O14" s="173"/>
    </row>
    <row r="15" spans="1:13" s="176" customFormat="1" ht="45">
      <c r="A15" s="141" t="s">
        <v>1</v>
      </c>
      <c r="B15" s="142" t="s">
        <v>6</v>
      </c>
      <c r="C15" s="142" t="s">
        <v>7</v>
      </c>
      <c r="D15" s="142" t="s">
        <v>8</v>
      </c>
      <c r="E15" s="142" t="s">
        <v>9</v>
      </c>
      <c r="F15" s="142" t="s">
        <v>10</v>
      </c>
      <c r="G15" s="142" t="s">
        <v>69</v>
      </c>
      <c r="H15" s="142" t="s">
        <v>70</v>
      </c>
      <c r="I15" s="142" t="s">
        <v>83</v>
      </c>
      <c r="J15" s="143" t="s">
        <v>0</v>
      </c>
      <c r="K15" s="143" t="s">
        <v>2</v>
      </c>
      <c r="L15" s="144" t="s">
        <v>11</v>
      </c>
      <c r="M15" s="145" t="s">
        <v>3</v>
      </c>
    </row>
    <row r="16" spans="1:13" s="176" customFormat="1" ht="12">
      <c r="A16" s="222" t="str">
        <f>A7</f>
        <v>2-4</v>
      </c>
      <c r="B16" s="223">
        <f>(B7*$B$11)/100</f>
        <v>48</v>
      </c>
      <c r="C16" s="223">
        <f>(C7*$C$11)/100</f>
        <v>21.84</v>
      </c>
      <c r="D16" s="223">
        <f>(D7*$D$11)/100</f>
        <v>0</v>
      </c>
      <c r="E16" s="223">
        <f>(E7*$E$11)/100</f>
        <v>0</v>
      </c>
      <c r="F16" s="223">
        <f>(F7*$F$11)/100</f>
        <v>0</v>
      </c>
      <c r="G16" s="223">
        <f>(G7*$G$11)/100</f>
        <v>0</v>
      </c>
      <c r="H16" s="223">
        <f>(H7*$H$11)/100</f>
        <v>0</v>
      </c>
      <c r="I16" s="223">
        <f>(I7*$I$11)/100</f>
        <v>0</v>
      </c>
      <c r="J16" s="224">
        <f>SUM(B16:I16)</f>
        <v>69.84</v>
      </c>
      <c r="K16" s="225">
        <f>(J16/$J$20)*100</f>
        <v>25.582417582417584</v>
      </c>
      <c r="L16" s="226">
        <v>3</v>
      </c>
      <c r="M16" s="227">
        <f>L16*J16</f>
        <v>209.52</v>
      </c>
    </row>
    <row r="17" spans="1:13" s="176" customFormat="1" ht="12">
      <c r="A17" s="222" t="str">
        <f>A8</f>
        <v>5-9</v>
      </c>
      <c r="B17" s="223">
        <f>(B8*$B$11)/100</f>
        <v>0</v>
      </c>
      <c r="C17" s="223">
        <f>(C8*$C$11)/100</f>
        <v>2.16</v>
      </c>
      <c r="D17" s="223">
        <f>(D8*$D$11)/100</f>
        <v>14</v>
      </c>
      <c r="E17" s="223">
        <f>(E8*$E$11)/100</f>
        <v>15.2</v>
      </c>
      <c r="F17" s="223">
        <f>(F8*$F$11)/100</f>
        <v>9.2</v>
      </c>
      <c r="G17" s="223">
        <f>(G8*$G$11)/100</f>
        <v>0</v>
      </c>
      <c r="H17" s="223">
        <f>(H8*$H$11)/100</f>
        <v>0</v>
      </c>
      <c r="I17" s="223">
        <f>(I8*$I$11)/100</f>
        <v>0</v>
      </c>
      <c r="J17" s="224">
        <f>SUM(B17:I17)</f>
        <v>40.56</v>
      </c>
      <c r="K17" s="225">
        <f>(J17/$J$20)*100</f>
        <v>14.857142857142858</v>
      </c>
      <c r="L17" s="226">
        <v>7.5</v>
      </c>
      <c r="M17" s="227">
        <f>L17*J17</f>
        <v>304.20000000000005</v>
      </c>
    </row>
    <row r="18" spans="1:13" s="176" customFormat="1" ht="12">
      <c r="A18" s="222" t="str">
        <f>A9</f>
        <v>10-14</v>
      </c>
      <c r="B18" s="223">
        <f>(B9*$B$11)/100</f>
        <v>0</v>
      </c>
      <c r="C18" s="223">
        <f>(C9*$C$11)/100</f>
        <v>0</v>
      </c>
      <c r="D18" s="223">
        <f>(D9*$D$11)/100</f>
        <v>0</v>
      </c>
      <c r="E18" s="223">
        <f>(E9*$E$11)/100</f>
        <v>0.8</v>
      </c>
      <c r="F18" s="223">
        <f>(F9*$F$11)/100</f>
        <v>13.8</v>
      </c>
      <c r="G18" s="223">
        <f>(G9*$G$11)/100</f>
        <v>60.75</v>
      </c>
      <c r="H18" s="223">
        <f>(H9*$H$11)/100</f>
        <v>10.4</v>
      </c>
      <c r="I18" s="223">
        <f>(I9*$I$11)/100</f>
        <v>0</v>
      </c>
      <c r="J18" s="224">
        <f>SUM(B18:I18)</f>
        <v>85.75</v>
      </c>
      <c r="K18" s="225">
        <f>(J18/$J$20)*100</f>
        <v>31.41025641025641</v>
      </c>
      <c r="L18" s="226">
        <v>12.5</v>
      </c>
      <c r="M18" s="227">
        <f>L18*J18</f>
        <v>1071.875</v>
      </c>
    </row>
    <row r="19" spans="1:13" s="176" customFormat="1" ht="12.75" thickBot="1">
      <c r="A19" s="222" t="str">
        <f>A10</f>
        <v>15-17</v>
      </c>
      <c r="B19" s="223">
        <f>(B10*$B$11)/100</f>
        <v>0</v>
      </c>
      <c r="C19" s="223">
        <f>(C10*$C$11)/100</f>
        <v>0</v>
      </c>
      <c r="D19" s="223">
        <f>(D10*$D$11)/100</f>
        <v>0</v>
      </c>
      <c r="E19" s="223">
        <f>(E10*$E$11)/100</f>
        <v>0</v>
      </c>
      <c r="F19" s="223">
        <f>(F10*$F$11)/100</f>
        <v>0</v>
      </c>
      <c r="G19" s="223">
        <f>(G10*$G$11)/100</f>
        <v>14.25</v>
      </c>
      <c r="H19" s="223">
        <f>(H10*$H$11)/100</f>
        <v>41.6</v>
      </c>
      <c r="I19" s="223">
        <f>(I10*$I$11)/100</f>
        <v>21</v>
      </c>
      <c r="J19" s="224">
        <f>SUM(B19:I19)</f>
        <v>76.85</v>
      </c>
      <c r="K19" s="225">
        <f>(J19/$J$20)*100</f>
        <v>28.15018315018315</v>
      </c>
      <c r="L19" s="228">
        <v>16.5</v>
      </c>
      <c r="M19" s="227">
        <f>L19*J19</f>
        <v>1268.0249999999999</v>
      </c>
    </row>
    <row r="20" spans="10:13" ht="13.5" thickBot="1">
      <c r="J20" s="102">
        <f>SUM(J16:J19)</f>
        <v>273</v>
      </c>
      <c r="K20" s="102">
        <f>SUM(K16:K19)</f>
        <v>100</v>
      </c>
      <c r="M20" s="93">
        <f>SUM(M16:M19)/J20</f>
        <v>10.452820512820512</v>
      </c>
    </row>
  </sheetData>
  <sheetProtection/>
  <mergeCells count="4">
    <mergeCell ref="L7:Q7"/>
    <mergeCell ref="A1:H1"/>
    <mergeCell ref="J4:J5"/>
    <mergeCell ref="A4:I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Isabelle Seguy</cp:lastModifiedBy>
  <dcterms:created xsi:type="dcterms:W3CDTF">2007-03-27T08:09:18Z</dcterms:created>
  <dcterms:modified xsi:type="dcterms:W3CDTF">2011-09-26T09:18:09Z</dcterms:modified>
  <cp:category/>
  <cp:version/>
  <cp:contentType/>
  <cp:contentStatus/>
</cp:coreProperties>
</file>