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40" yWindow="525" windowWidth="22335" windowHeight="15870" tabRatio="846" activeTab="0"/>
  </bookViews>
  <sheets>
    <sheet name="Sommaire" sheetId="1" r:id="rId1"/>
    <sheet name="matrice HF -décennale" sheetId="2" r:id="rId2"/>
    <sheet name="matrice H -décennale" sheetId="3" r:id="rId3"/>
    <sheet name="matrice F -décennale" sheetId="4" r:id="rId4"/>
    <sheet name="matrice HF-quinquennale" sheetId="5" r:id="rId5"/>
    <sheet name="matrice H-quinquennale " sheetId="6" r:id="rId6"/>
    <sheet name="matrice F-quinquennale" sheetId="7" r:id="rId7"/>
    <sheet name="Feuil1" sheetId="8" r:id="rId8"/>
  </sheets>
  <definedNames>
    <definedName name="_xlnm.Print_Area" localSheetId="0">'Sommaire'!$A$1:$C$8</definedName>
  </definedNames>
  <calcPr fullCalcOnLoad="1"/>
</workbook>
</file>

<file path=xl/sharedStrings.xml><?xml version="1.0" encoding="utf-8"?>
<sst xmlns="http://schemas.openxmlformats.org/spreadsheetml/2006/main" count="311" uniqueCount="86">
  <si>
    <t>Voir fichier "constitution de la population de référence-adultes.xlsx"</t>
  </si>
  <si>
    <t>Indiquer les effectifs par stades dans les cellules prévues à cet effet (ligne 23) : les calculs et les graphiques se font automatiquement</t>
  </si>
  <si>
    <t xml:space="preserve"> RÉPARTITION PAR STADES DES SQUELETTES DU SITE ETUDIE  (remplir les cases jaunes)</t>
  </si>
  <si>
    <t>(remplir les cases jaunes)</t>
  </si>
  <si>
    <t>0-2</t>
  </si>
  <si>
    <t>3-9</t>
  </si>
  <si>
    <t>10-18</t>
  </si>
  <si>
    <t>19-27</t>
  </si>
  <si>
    <t>28-40</t>
  </si>
  <si>
    <t>30-39</t>
  </si>
  <si>
    <t>40-49</t>
  </si>
  <si>
    <t>50-59</t>
  </si>
  <si>
    <t>60-69</t>
  </si>
  <si>
    <t>70-79</t>
  </si>
  <si>
    <t>80+</t>
  </si>
  <si>
    <t>stade A</t>
  </si>
  <si>
    <t>stade B</t>
  </si>
  <si>
    <t>stade C</t>
  </si>
  <si>
    <t>stade D</t>
  </si>
  <si>
    <t>stade E</t>
  </si>
  <si>
    <t>total</t>
  </si>
  <si>
    <t>cl. age</t>
  </si>
  <si>
    <t>EN %</t>
  </si>
  <si>
    <t xml:space="preserve">age moyen </t>
  </si>
  <si>
    <t>85 +</t>
  </si>
  <si>
    <t>0-8</t>
  </si>
  <si>
    <t>0-4</t>
  </si>
  <si>
    <t>9-15</t>
  </si>
  <si>
    <t>5-13</t>
  </si>
  <si>
    <t>16-21</t>
  </si>
  <si>
    <t>14-20</t>
  </si>
  <si>
    <t>22-28</t>
  </si>
  <si>
    <t>21-28</t>
  </si>
  <si>
    <t>29-40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</si>
  <si>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</si>
  <si>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</si>
  <si>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</si>
  <si>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</si>
  <si>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</si>
  <si>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</si>
  <si>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</si>
  <si>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</si>
  <si>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</si>
  <si>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</si>
  <si>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</si>
  <si>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</si>
  <si>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18-19</t>
  </si>
  <si>
    <t>80-84</t>
  </si>
  <si>
    <t>80 et +</t>
  </si>
  <si>
    <t>coefficient moyen*10</t>
  </si>
  <si>
    <t>Ages</t>
  </si>
  <si>
    <t>Stade A</t>
  </si>
  <si>
    <t>Stade B</t>
  </si>
  <si>
    <t>Stade C</t>
  </si>
  <si>
    <t>Stade D</t>
  </si>
  <si>
    <t>Stade E</t>
  </si>
  <si>
    <t>20-29</t>
  </si>
  <si>
    <t>Matrice de probabilités HOMMES-FEMMES PONDERES (PLisbonne1890)</t>
  </si>
  <si>
    <t>stade I</t>
  </si>
  <si>
    <t>stade II</t>
  </si>
  <si>
    <t>stade III</t>
  </si>
  <si>
    <t>stade IV</t>
  </si>
  <si>
    <t>stade V</t>
  </si>
  <si>
    <t>Effectif par groupes d'âges</t>
  </si>
  <si>
    <t>TOTAL</t>
  </si>
  <si>
    <t>Rappel loi mortalité Lisbonne 1890</t>
  </si>
  <si>
    <r>
      <t xml:space="preserve"> CALCUL DE LA RÉPARTITION PROBABLE PAR AGES AU DÉCES avec comme population de référence P</t>
    </r>
    <r>
      <rPr>
        <b/>
        <vertAlign val="subscript"/>
        <sz val="8"/>
        <color indexed="60"/>
        <rFont val="Arial"/>
        <family val="2"/>
      </rPr>
      <t>Lisbonne 1890</t>
    </r>
  </si>
  <si>
    <r>
      <t xml:space="preserve"> REPRÉSENTATION GRAPHIQUE DES RÉSULATS (Population de référence P</t>
    </r>
    <r>
      <rPr>
        <b/>
        <vertAlign val="subscript"/>
        <sz val="8"/>
        <color indexed="60"/>
        <rFont val="Arial"/>
        <family val="2"/>
      </rPr>
      <t>Lisbonne 1890</t>
    </r>
    <r>
      <rPr>
        <b/>
        <sz val="8"/>
        <color indexed="60"/>
        <rFont val="Arial"/>
        <family val="2"/>
      </rPr>
      <t>)</t>
    </r>
  </si>
  <si>
    <t>Matrice de probabilités HOMMES PONDERES (PLisbonne1890)</t>
  </si>
  <si>
    <t>Matrice de probabilités FEMMES  (PLisbonne1890)</t>
  </si>
  <si>
    <t>valeur centrale du groupe d'ages</t>
  </si>
  <si>
    <t xml:space="preserve">site </t>
  </si>
  <si>
    <t>Estimation de la distribution probable par groupes d'âges et calcul de l'âge moyen associé</t>
  </si>
  <si>
    <t>Matrice de probabilités FEMMES (PLisbonne1890)</t>
  </si>
  <si>
    <t>Nom de la feuille</t>
  </si>
  <si>
    <t>Contenu</t>
  </si>
  <si>
    <t>Rappels des données</t>
  </si>
  <si>
    <t>Utilisation</t>
  </si>
  <si>
    <t>Matrice HF décennale</t>
  </si>
  <si>
    <t>Matrice H décennale</t>
  </si>
  <si>
    <t>Matrice F décennale</t>
  </si>
  <si>
    <t>Matrice HF quinquennale</t>
  </si>
  <si>
    <t>Matrice H quinquennale</t>
  </si>
  <si>
    <t>Matrice F quinquennale</t>
  </si>
  <si>
    <t>Feuille de calcul de la distribution probable des décès par groupes quinquennaux d'âges et de l'âge moyen au décès associé, sexes réunis ou sexes séparés. Représentations graphiques associées</t>
  </si>
  <si>
    <t>Feuille de calcul de la distribution probable des décès par groupes décennaux d'âges et de l'âge moyen au décès associé, sexes réunis ou sexes séparés. Représentations graphiques associées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</si>
</sst>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  <numFmt numFmtId="173" formatCode="_-* #,##0.00\ [$€]_-;\-* #,##0.00\ [$€]_-;_-* &quot;-&quot;??\ [$€]_-;_-@_-"/>
  </numFmts>
  <fonts count="77">
    <font>
      <sz val="9"/>
      <name val="Geneva"/>
      <family val="0"/>
    </font>
    <font>
      <sz val="11"/>
      <color indexed="8"/>
      <name val="Calibri"/>
      <family val="2"/>
    </font>
    <font>
      <i/>
      <sz val="9"/>
      <name val="Geneva"/>
      <family val="0"/>
    </font>
    <font>
      <sz val="10"/>
      <name val="Arial"/>
      <family val="0"/>
    </font>
    <font>
      <u val="single"/>
      <sz val="9"/>
      <color indexed="12"/>
      <name val="Geneva"/>
      <family val="0"/>
    </font>
    <font>
      <sz val="10"/>
      <name val="Geneva"/>
      <family val="0"/>
    </font>
    <font>
      <sz val="8"/>
      <name val="Geneva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Geneva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sz val="10"/>
      <color indexed="48"/>
      <name val="Arial"/>
      <family val="2"/>
    </font>
    <font>
      <b/>
      <sz val="10"/>
      <name val="Geneva"/>
      <family val="2"/>
    </font>
    <font>
      <b/>
      <sz val="11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60"/>
      <name val="Arial"/>
      <family val="2"/>
    </font>
    <font>
      <b/>
      <vertAlign val="subscript"/>
      <sz val="8"/>
      <color indexed="60"/>
      <name val="Arial"/>
      <family val="2"/>
    </font>
    <font>
      <sz val="9"/>
      <name val="Arial"/>
      <family val="2"/>
    </font>
    <font>
      <sz val="9"/>
      <color indexed="10"/>
      <name val="Geneva"/>
      <family val="0"/>
    </font>
    <font>
      <sz val="9"/>
      <color indexed="8"/>
      <name val="Geneva"/>
      <family val="0"/>
    </font>
    <font>
      <sz val="7"/>
      <color indexed="8"/>
      <name val="Geneva"/>
      <family val="0"/>
    </font>
    <font>
      <sz val="8"/>
      <color indexed="8"/>
      <name val="Geneva"/>
      <family val="0"/>
    </font>
    <font>
      <sz val="8"/>
      <color indexed="8"/>
      <name val="Arial"/>
      <family val="0"/>
    </font>
    <font>
      <sz val="1.5"/>
      <color indexed="8"/>
      <name val="Geneva"/>
      <family val="0"/>
    </font>
    <font>
      <sz val="2.5"/>
      <color indexed="8"/>
      <name val="Arial"/>
      <family val="0"/>
    </font>
    <font>
      <sz val="2"/>
      <color indexed="8"/>
      <name val="Geneva"/>
      <family val="0"/>
    </font>
    <font>
      <sz val="2.5"/>
      <color indexed="8"/>
      <name val="Geneva"/>
      <family val="0"/>
    </font>
    <font>
      <sz val="1"/>
      <color indexed="8"/>
      <name val="Geneva"/>
      <family val="0"/>
    </font>
    <font>
      <sz val="2.25"/>
      <color indexed="8"/>
      <name val="Geneva"/>
      <family val="0"/>
    </font>
    <font>
      <sz val="1.75"/>
      <color indexed="8"/>
      <name val="Geneva"/>
      <family val="0"/>
    </font>
    <font>
      <sz val="2.75"/>
      <color indexed="8"/>
      <name val="Geneva"/>
      <family val="0"/>
    </font>
    <font>
      <sz val="1.25"/>
      <color indexed="8"/>
      <name val="Geneva"/>
      <family val="0"/>
    </font>
    <font>
      <sz val="1.35"/>
      <color indexed="8"/>
      <name val="Geneva"/>
      <family val="0"/>
    </font>
    <font>
      <u val="single"/>
      <sz val="9"/>
      <color indexed="61"/>
      <name val="Genev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b/>
      <sz val="2.5"/>
      <color indexed="8"/>
      <name val="Arial"/>
      <family val="0"/>
    </font>
    <font>
      <b/>
      <sz val="1.25"/>
      <color indexed="8"/>
      <name val="Geneva"/>
      <family val="0"/>
    </font>
    <font>
      <b/>
      <sz val="1.5"/>
      <color indexed="8"/>
      <name val="Geneva"/>
      <family val="0"/>
    </font>
    <font>
      <b/>
      <sz val="9"/>
      <color indexed="8"/>
      <name val="Geneva"/>
      <family val="0"/>
    </font>
    <font>
      <b/>
      <sz val="8"/>
      <color indexed="8"/>
      <name val="Geneva"/>
      <family val="0"/>
    </font>
    <font>
      <b/>
      <sz val="2.25"/>
      <color indexed="8"/>
      <name val="Geneva"/>
      <family val="0"/>
    </font>
    <font>
      <b/>
      <sz val="2"/>
      <color indexed="8"/>
      <name val="Geneva"/>
      <family val="0"/>
    </font>
    <font>
      <b/>
      <sz val="2.5"/>
      <color indexed="8"/>
      <name val="Geneva"/>
      <family val="0"/>
    </font>
    <font>
      <sz val="1.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15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3" borderId="1" applyNumberFormat="0" applyAlignment="0" applyProtection="0"/>
    <xf numFmtId="0" fontId="69" fillId="0" borderId="2" applyNumberFormat="0" applyFill="0" applyAlignment="0" applyProtection="0"/>
    <xf numFmtId="0" fontId="0" fillId="24" borderId="3" applyNumberFormat="0" applyFont="0" applyAlignment="0" applyProtection="0"/>
    <xf numFmtId="0" fontId="70" fillId="25" borderId="1" applyNumberFormat="0" applyAlignment="0" applyProtection="0"/>
    <xf numFmtId="173" fontId="3" fillId="0" borderId="0" applyFont="0" applyFill="0" applyBorder="0" applyAlignment="0" applyProtection="0"/>
    <xf numFmtId="0" fontId="44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72" fillId="28" borderId="0" applyNumberFormat="0" applyBorder="0" applyAlignment="0" applyProtection="0"/>
    <xf numFmtId="0" fontId="73" fillId="23" borderId="4" applyNumberFormat="0" applyAlignment="0" applyProtection="0"/>
    <xf numFmtId="0" fontId="7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9" borderId="9" applyNumberFormat="0" applyAlignment="0" applyProtection="0"/>
  </cellStyleXfs>
  <cellXfs count="142">
    <xf numFmtId="0" fontId="0" fillId="0" borderId="0" xfId="0" applyAlignment="1">
      <alignment/>
    </xf>
    <xf numFmtId="0" fontId="3" fillId="0" borderId="0" xfId="56">
      <alignment/>
      <protection/>
    </xf>
    <xf numFmtId="0" fontId="3" fillId="0" borderId="0" xfId="55" applyFont="1">
      <alignment/>
      <protection/>
    </xf>
    <xf numFmtId="0" fontId="3" fillId="0" borderId="10" xfId="55" applyFont="1" applyBorder="1">
      <alignment/>
      <protection/>
    </xf>
    <xf numFmtId="0" fontId="11" fillId="0" borderId="10" xfId="55" applyFont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0" fontId="13" fillId="0" borderId="10" xfId="55" applyFont="1" applyBorder="1" applyAlignment="1">
      <alignment horizontal="center"/>
      <protection/>
    </xf>
    <xf numFmtId="2" fontId="13" fillId="0" borderId="10" xfId="55" applyNumberFormat="1" applyFont="1" applyBorder="1" applyAlignment="1">
      <alignment horizontal="center"/>
      <protection/>
    </xf>
    <xf numFmtId="1" fontId="12" fillId="5" borderId="10" xfId="55" applyNumberFormat="1" applyFont="1" applyFill="1" applyBorder="1" applyAlignment="1">
      <alignment horizontal="center"/>
      <protection/>
    </xf>
    <xf numFmtId="172" fontId="12" fillId="30" borderId="10" xfId="55" applyNumberFormat="1" applyFont="1" applyFill="1" applyBorder="1" applyAlignment="1">
      <alignment horizontal="center"/>
      <protection/>
    </xf>
    <xf numFmtId="0" fontId="10" fillId="0" borderId="0" xfId="55" applyFont="1" applyFill="1" applyAlignment="1">
      <alignment wrapText="1"/>
      <protection/>
    </xf>
    <xf numFmtId="1" fontId="9" fillId="0" borderId="0" xfId="0" applyNumberFormat="1" applyFont="1" applyAlignment="1">
      <alignment horizontal="center"/>
    </xf>
    <xf numFmtId="0" fontId="14" fillId="0" borderId="10" xfId="55" applyFont="1" applyBorder="1" applyAlignment="1">
      <alignment horizontal="center"/>
      <protection/>
    </xf>
    <xf numFmtId="1" fontId="12" fillId="0" borderId="10" xfId="55" applyNumberFormat="1" applyFont="1" applyBorder="1" applyAlignment="1">
      <alignment horizontal="center"/>
      <protection/>
    </xf>
    <xf numFmtId="0" fontId="15" fillId="0" borderId="0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 applyBorder="1" applyAlignment="1">
      <alignment horizontal="center"/>
      <protection/>
    </xf>
    <xf numFmtId="2" fontId="3" fillId="0" borderId="0" xfId="55" applyNumberFormat="1" applyFont="1" applyBorder="1">
      <alignment/>
      <protection/>
    </xf>
    <xf numFmtId="172" fontId="16" fillId="0" borderId="10" xfId="53" applyNumberFormat="1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18" fillId="0" borderId="0" xfId="55" applyFont="1" applyAlignment="1">
      <alignment horizontal="centerContinuous"/>
      <protection/>
    </xf>
    <xf numFmtId="0" fontId="8" fillId="0" borderId="0" xfId="55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5" fillId="0" borderId="0" xfId="54">
      <alignment/>
      <protection/>
    </xf>
    <xf numFmtId="1" fontId="13" fillId="0" borderId="0" xfId="55" applyNumberFormat="1" applyFont="1" applyBorder="1" applyAlignment="1">
      <alignment horizontal="center"/>
      <protection/>
    </xf>
    <xf numFmtId="0" fontId="3" fillId="0" borderId="0" xfId="55" applyFont="1" applyAlignment="1">
      <alignment/>
      <protection/>
    </xf>
    <xf numFmtId="0" fontId="14" fillId="0" borderId="12" xfId="55" applyFont="1" applyBorder="1" applyAlignment="1">
      <alignment horizontal="center" wrapText="1"/>
      <protection/>
    </xf>
    <xf numFmtId="0" fontId="13" fillId="0" borderId="12" xfId="55" applyFont="1" applyBorder="1" applyAlignment="1">
      <alignment horizontal="center"/>
      <protection/>
    </xf>
    <xf numFmtId="1" fontId="12" fillId="0" borderId="13" xfId="55" applyNumberFormat="1" applyFont="1" applyBorder="1" applyAlignment="1">
      <alignment horizontal="center"/>
      <protection/>
    </xf>
    <xf numFmtId="1" fontId="12" fillId="0" borderId="14" xfId="55" applyNumberFormat="1" applyFont="1" applyBorder="1" applyAlignment="1">
      <alignment horizontal="center"/>
      <protection/>
    </xf>
    <xf numFmtId="1" fontId="12" fillId="0" borderId="15" xfId="55" applyNumberFormat="1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2" fillId="0" borderId="16" xfId="55" applyFont="1" applyBorder="1" applyAlignment="1">
      <alignment horizontal="center"/>
      <protection/>
    </xf>
    <xf numFmtId="1" fontId="12" fillId="0" borderId="17" xfId="55" applyNumberFormat="1" applyFont="1" applyBorder="1" applyAlignment="1">
      <alignment horizontal="center"/>
      <protection/>
    </xf>
    <xf numFmtId="0" fontId="20" fillId="0" borderId="0" xfId="55" applyFont="1">
      <alignment/>
      <protection/>
    </xf>
    <xf numFmtId="0" fontId="5" fillId="31" borderId="10" xfId="55" applyFill="1" applyBorder="1" applyAlignment="1">
      <alignment horizontal="center"/>
      <protection/>
    </xf>
    <xf numFmtId="0" fontId="13" fillId="0" borderId="10" xfId="55" applyFont="1" applyBorder="1" applyAlignment="1">
      <alignment horizontal="center" wrapText="1"/>
      <protection/>
    </xf>
    <xf numFmtId="2" fontId="12" fillId="5" borderId="10" xfId="55" applyNumberFormat="1" applyFont="1" applyFill="1" applyBorder="1" applyAlignment="1">
      <alignment horizontal="center"/>
      <protection/>
    </xf>
    <xf numFmtId="2" fontId="12" fillId="30" borderId="10" xfId="55" applyNumberFormat="1" applyFont="1" applyFill="1" applyBorder="1" applyAlignment="1">
      <alignment horizontal="center"/>
      <protection/>
    </xf>
    <xf numFmtId="172" fontId="16" fillId="0" borderId="0" xfId="55" applyNumberFormat="1" applyFont="1" applyAlignment="1">
      <alignment horizontal="center"/>
      <protection/>
    </xf>
    <xf numFmtId="172" fontId="16" fillId="0" borderId="18" xfId="53" applyNumberFormat="1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13" fillId="0" borderId="19" xfId="55" applyFont="1" applyBorder="1" applyAlignment="1">
      <alignment horizontal="center"/>
      <protection/>
    </xf>
    <xf numFmtId="1" fontId="12" fillId="0" borderId="20" xfId="55" applyNumberFormat="1" applyFont="1" applyBorder="1" applyAlignment="1">
      <alignment horizontal="center"/>
      <protection/>
    </xf>
    <xf numFmtId="172" fontId="16" fillId="0" borderId="18" xfId="55" applyNumberFormat="1" applyFont="1" applyBorder="1" applyAlignment="1">
      <alignment horizontal="center"/>
      <protection/>
    </xf>
    <xf numFmtId="1" fontId="12" fillId="0" borderId="21" xfId="55" applyNumberFormat="1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1" fontId="13" fillId="0" borderId="22" xfId="55" applyNumberFormat="1" applyFont="1" applyBorder="1" applyAlignment="1">
      <alignment horizontal="center"/>
      <protection/>
    </xf>
    <xf numFmtId="1" fontId="13" fillId="0" borderId="23" xfId="55" applyNumberFormat="1" applyFont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1" fontId="12" fillId="0" borderId="10" xfId="55" applyNumberFormat="1" applyFont="1" applyFill="1" applyBorder="1" applyAlignment="1">
      <alignment horizontal="center"/>
      <protection/>
    </xf>
    <xf numFmtId="0" fontId="3" fillId="0" borderId="10" xfId="55" applyFont="1" applyBorder="1" applyAlignment="1">
      <alignment wrapText="1"/>
      <protection/>
    </xf>
    <xf numFmtId="172" fontId="3" fillId="0" borderId="10" xfId="55" applyNumberFormat="1" applyFont="1" applyBorder="1" applyAlignment="1">
      <alignment horizontal="center"/>
      <protection/>
    </xf>
    <xf numFmtId="0" fontId="3" fillId="0" borderId="18" xfId="55" applyFont="1" applyBorder="1">
      <alignment/>
      <protection/>
    </xf>
    <xf numFmtId="172" fontId="3" fillId="0" borderId="24" xfId="55" applyNumberFormat="1" applyFont="1" applyBorder="1" applyAlignment="1">
      <alignment horizontal="center"/>
      <protection/>
    </xf>
    <xf numFmtId="172" fontId="7" fillId="0" borderId="25" xfId="55" applyNumberFormat="1" applyFont="1" applyBorder="1" applyAlignment="1">
      <alignment horizontal="center"/>
      <protection/>
    </xf>
    <xf numFmtId="1" fontId="12" fillId="0" borderId="23" xfId="55" applyNumberFormat="1" applyFont="1" applyBorder="1" applyAlignment="1">
      <alignment horizontal="center"/>
      <protection/>
    </xf>
    <xf numFmtId="0" fontId="12" fillId="0" borderId="0" xfId="55" applyFont="1" applyBorder="1" applyAlignment="1">
      <alignment horizontal="center"/>
      <protection/>
    </xf>
    <xf numFmtId="1" fontId="12" fillId="0" borderId="0" xfId="55" applyNumberFormat="1" applyFont="1" applyBorder="1" applyAlignment="1">
      <alignment horizontal="center"/>
      <protection/>
    </xf>
    <xf numFmtId="172" fontId="0" fillId="0" borderId="10" xfId="0" applyNumberForma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" fontId="12" fillId="0" borderId="26" xfId="55" applyNumberFormat="1" applyFont="1" applyBorder="1" applyAlignment="1">
      <alignment horizontal="center"/>
      <protection/>
    </xf>
    <xf numFmtId="1" fontId="12" fillId="0" borderId="27" xfId="55" applyNumberFormat="1" applyFont="1" applyBorder="1" applyAlignment="1">
      <alignment horizontal="center"/>
      <protection/>
    </xf>
    <xf numFmtId="1" fontId="12" fillId="0" borderId="28" xfId="55" applyNumberFormat="1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172" fontId="0" fillId="0" borderId="15" xfId="0" applyNumberFormat="1" applyFill="1" applyBorder="1" applyAlignment="1">
      <alignment horizontal="center"/>
    </xf>
    <xf numFmtId="172" fontId="0" fillId="0" borderId="29" xfId="0" applyNumberFormat="1" applyFill="1" applyBorder="1" applyAlignment="1">
      <alignment horizontal="center"/>
    </xf>
    <xf numFmtId="0" fontId="3" fillId="0" borderId="11" xfId="55" applyFont="1" applyBorder="1" applyAlignment="1">
      <alignment horizontal="center" wrapText="1"/>
      <protection/>
    </xf>
    <xf numFmtId="172" fontId="0" fillId="0" borderId="29" xfId="0" applyNumberFormat="1" applyFon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3" fillId="0" borderId="30" xfId="56" applyNumberFormat="1" applyBorder="1" applyAlignment="1">
      <alignment horizontal="center"/>
      <protection/>
    </xf>
    <xf numFmtId="0" fontId="0" fillId="0" borderId="31" xfId="0" applyBorder="1" applyAlignment="1">
      <alignment horizontal="center"/>
    </xf>
    <xf numFmtId="1" fontId="8" fillId="0" borderId="32" xfId="55" applyNumberFormat="1" applyFont="1" applyFill="1" applyBorder="1" applyAlignment="1">
      <alignment horizontal="center"/>
      <protection/>
    </xf>
    <xf numFmtId="0" fontId="7" fillId="0" borderId="33" xfId="55" applyFont="1" applyBorder="1" applyAlignment="1">
      <alignment horizontal="center"/>
      <protection/>
    </xf>
    <xf numFmtId="0" fontId="8" fillId="31" borderId="34" xfId="55" applyFont="1" applyFill="1" applyBorder="1" applyAlignment="1">
      <alignment horizontal="center"/>
      <protection/>
    </xf>
    <xf numFmtId="1" fontId="8" fillId="0" borderId="35" xfId="55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55" applyNumberFormat="1" applyFont="1" applyFill="1" applyBorder="1" applyAlignment="1">
      <alignment horizontal="center"/>
      <protection/>
    </xf>
    <xf numFmtId="172" fontId="13" fillId="0" borderId="10" xfId="55" applyNumberFormat="1" applyFont="1" applyFill="1" applyBorder="1" applyAlignment="1">
      <alignment horizontal="center"/>
      <protection/>
    </xf>
    <xf numFmtId="172" fontId="13" fillId="0" borderId="24" xfId="55" applyNumberFormat="1" applyFont="1" applyFill="1" applyBorder="1" applyAlignment="1">
      <alignment horizontal="center"/>
      <protection/>
    </xf>
    <xf numFmtId="172" fontId="7" fillId="0" borderId="25" xfId="55" applyNumberFormat="1" applyFont="1" applyFill="1" applyBorder="1" applyAlignment="1">
      <alignment horizontal="center"/>
      <protection/>
    </xf>
    <xf numFmtId="172" fontId="0" fillId="0" borderId="10" xfId="0" applyNumberFormat="1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172" fontId="0" fillId="0" borderId="15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1" fontId="22" fillId="0" borderId="24" xfId="55" applyNumberFormat="1" applyFont="1" applyFill="1" applyBorder="1" applyAlignment="1">
      <alignment horizontal="center"/>
      <protection/>
    </xf>
    <xf numFmtId="1" fontId="22" fillId="0" borderId="36" xfId="55" applyNumberFormat="1" applyFont="1" applyFill="1" applyBorder="1" applyAlignment="1">
      <alignment horizontal="center"/>
      <protection/>
    </xf>
    <xf numFmtId="1" fontId="3" fillId="0" borderId="32" xfId="55" applyNumberFormat="1" applyFont="1" applyFill="1" applyBorder="1" applyAlignment="1">
      <alignment horizontal="center"/>
      <protection/>
    </xf>
    <xf numFmtId="1" fontId="22" fillId="0" borderId="12" xfId="55" applyNumberFormat="1" applyFont="1" applyFill="1" applyBorder="1" applyAlignment="1">
      <alignment horizontal="center"/>
      <protection/>
    </xf>
    <xf numFmtId="172" fontId="0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8" fillId="0" borderId="22" xfId="55" applyFont="1" applyBorder="1" applyAlignment="1">
      <alignment horizontal="center"/>
      <protection/>
    </xf>
    <xf numFmtId="0" fontId="13" fillId="0" borderId="37" xfId="55" applyFont="1" applyBorder="1" applyAlignment="1">
      <alignment horizontal="center"/>
      <protection/>
    </xf>
    <xf numFmtId="1" fontId="12" fillId="0" borderId="38" xfId="55" applyNumberFormat="1" applyFont="1" applyBorder="1" applyAlignment="1">
      <alignment horizontal="center"/>
      <protection/>
    </xf>
    <xf numFmtId="1" fontId="12" fillId="0" borderId="39" xfId="55" applyNumberFormat="1" applyFont="1" applyBorder="1" applyAlignment="1">
      <alignment horizontal="center"/>
      <protection/>
    </xf>
    <xf numFmtId="172" fontId="16" fillId="0" borderId="13" xfId="53" applyNumberFormat="1" applyFont="1" applyBorder="1" applyAlignment="1">
      <alignment horizontal="center"/>
      <protection/>
    </xf>
    <xf numFmtId="172" fontId="16" fillId="0" borderId="14" xfId="53" applyNumberFormat="1" applyFont="1" applyBorder="1" applyAlignment="1">
      <alignment horizontal="center"/>
      <protection/>
    </xf>
    <xf numFmtId="172" fontId="16" fillId="0" borderId="20" xfId="53" applyNumberFormat="1" applyFont="1" applyBorder="1" applyAlignment="1">
      <alignment horizontal="center"/>
      <protection/>
    </xf>
    <xf numFmtId="172" fontId="16" fillId="0" borderId="15" xfId="53" applyNumberFormat="1" applyFont="1" applyBorder="1" applyAlignment="1">
      <alignment horizontal="center"/>
      <protection/>
    </xf>
    <xf numFmtId="172" fontId="16" fillId="0" borderId="11" xfId="53" applyNumberFormat="1" applyFont="1" applyBorder="1" applyAlignment="1">
      <alignment horizontal="center"/>
      <protection/>
    </xf>
    <xf numFmtId="172" fontId="16" fillId="0" borderId="29" xfId="53" applyNumberFormat="1" applyFont="1" applyBorder="1" applyAlignment="1">
      <alignment horizontal="center"/>
      <protection/>
    </xf>
    <xf numFmtId="172" fontId="16" fillId="0" borderId="40" xfId="55" applyNumberFormat="1" applyFont="1" applyBorder="1" applyAlignment="1">
      <alignment horizontal="center"/>
      <protection/>
    </xf>
    <xf numFmtId="172" fontId="16" fillId="0" borderId="41" xfId="55" applyNumberFormat="1" applyFont="1" applyBorder="1" applyAlignment="1">
      <alignment horizontal="center"/>
      <protection/>
    </xf>
    <xf numFmtId="172" fontId="16" fillId="0" borderId="42" xfId="55" applyNumberFormat="1" applyFont="1" applyBorder="1" applyAlignment="1">
      <alignment horizontal="center"/>
      <protection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7" xfId="55" applyFont="1" applyBorder="1" applyAlignment="1">
      <alignment horizontal="center" wrapText="1"/>
      <protection/>
    </xf>
    <xf numFmtId="0" fontId="0" fillId="0" borderId="44" xfId="0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" fontId="22" fillId="0" borderId="16" xfId="55" applyNumberFormat="1" applyFont="1" applyFill="1" applyBorder="1" applyAlignment="1">
      <alignment horizontal="center"/>
      <protection/>
    </xf>
    <xf numFmtId="1" fontId="22" fillId="0" borderId="17" xfId="55" applyNumberFormat="1" applyFont="1" applyFill="1" applyBorder="1" applyAlignment="1">
      <alignment horizontal="center"/>
      <protection/>
    </xf>
    <xf numFmtId="1" fontId="22" fillId="0" borderId="42" xfId="55" applyNumberFormat="1" applyFont="1" applyFill="1" applyBorder="1" applyAlignment="1">
      <alignment horizontal="center"/>
      <protection/>
    </xf>
    <xf numFmtId="0" fontId="10" fillId="0" borderId="0" xfId="55" applyFont="1" applyFill="1" applyBorder="1" applyAlignment="1">
      <alignment wrapText="1"/>
      <protection/>
    </xf>
    <xf numFmtId="0" fontId="0" fillId="0" borderId="45" xfId="0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6" fontId="13" fillId="0" borderId="12" xfId="55" applyNumberFormat="1" applyFont="1" applyBorder="1" applyAlignment="1" quotePrefix="1">
      <alignment horizontal="center"/>
      <protection/>
    </xf>
    <xf numFmtId="17" fontId="13" fillId="0" borderId="12" xfId="55" applyNumberFormat="1" applyFont="1" applyBorder="1" applyAlignment="1" quotePrefix="1">
      <alignment horizontal="center"/>
      <protection/>
    </xf>
    <xf numFmtId="0" fontId="13" fillId="0" borderId="12" xfId="55" applyFont="1" applyBorder="1" applyAlignment="1" quotePrefix="1">
      <alignment horizontal="center"/>
      <protection/>
    </xf>
    <xf numFmtId="0" fontId="13" fillId="0" borderId="19" xfId="55" applyFont="1" applyBorder="1" applyAlignment="1" quotePrefix="1">
      <alignment horizontal="center"/>
      <protection/>
    </xf>
    <xf numFmtId="172" fontId="0" fillId="0" borderId="10" xfId="0" applyNumberFormat="1" applyBorder="1" applyAlignment="1">
      <alignment horizontal="center"/>
    </xf>
    <xf numFmtId="1" fontId="13" fillId="0" borderId="30" xfId="55" applyNumberFormat="1" applyFont="1" applyBorder="1" applyAlignment="1">
      <alignment horizontal="center"/>
      <protection/>
    </xf>
    <xf numFmtId="0" fontId="0" fillId="0" borderId="4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9" fillId="0" borderId="49" xfId="55" applyFont="1" applyBorder="1" applyAlignment="1">
      <alignment horizontal="center"/>
      <protection/>
    </xf>
    <xf numFmtId="0" fontId="19" fillId="0" borderId="50" xfId="55" applyFont="1" applyBorder="1" applyAlignment="1">
      <alignment horizontal="center"/>
      <protection/>
    </xf>
    <xf numFmtId="0" fontId="13" fillId="0" borderId="51" xfId="55" applyFont="1" applyBorder="1" applyAlignment="1">
      <alignment horizontal="center" wrapText="1"/>
      <protection/>
    </xf>
    <xf numFmtId="0" fontId="13" fillId="0" borderId="22" xfId="55" applyFont="1" applyBorder="1" applyAlignment="1">
      <alignment horizontal="center" wrapText="1"/>
      <protection/>
    </xf>
    <xf numFmtId="0" fontId="18" fillId="0" borderId="0" xfId="55" applyFont="1" applyAlignment="1">
      <alignment horizontal="center" wrapText="1"/>
      <protection/>
    </xf>
    <xf numFmtId="0" fontId="13" fillId="0" borderId="52" xfId="55" applyFont="1" applyBorder="1" applyAlignment="1">
      <alignment horizontal="center" wrapText="1"/>
      <protection/>
    </xf>
    <xf numFmtId="0" fontId="13" fillId="0" borderId="47" xfId="55" applyFont="1" applyBorder="1" applyAlignment="1">
      <alignment horizontal="center" wrapText="1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collection de référence adultes" xfId="53"/>
    <cellStyle name="Normal_modèles paléo-feuille IS-test" xfId="54"/>
    <cellStyle name="Normal_nveaux VECTEURS F-corrigés" xfId="55"/>
    <cellStyle name="Normal_Nvelle pop ref cranes-4e essai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355"/>
          <c:w val="0.86575"/>
          <c:h val="0.5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HF -décennale'!$A$30:$A$36</c:f>
              <c:strCache/>
            </c:strRef>
          </c:cat>
          <c:val>
            <c:numRef>
              <c:f>'matrice HF -décennale'!$H$30:$H$36</c:f>
              <c:numCache/>
            </c:numRef>
          </c:val>
        </c:ser>
        <c:gapWidth val="0"/>
        <c:axId val="29247333"/>
        <c:axId val="22028454"/>
      </c:barChart>
      <c:catAx>
        <c:axId val="29247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2028454"/>
        <c:crosses val="autoZero"/>
        <c:auto val="0"/>
        <c:lblOffset val="100"/>
        <c:tickLblSkip val="1"/>
        <c:noMultiLvlLbl val="0"/>
      </c:catAx>
      <c:valAx>
        <c:axId val="22028454"/>
        <c:scaling>
          <c:orientation val="minMax"/>
          <c:max val="2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924733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des décès d'adultes associés à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7898167"/>
        <c:axId val="43618808"/>
      </c:barChart>
      <c:catAx>
        <c:axId val="7898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18808"/>
        <c:crosses val="autoZero"/>
        <c:auto val="1"/>
        <c:lblOffset val="100"/>
        <c:tickLblSkip val="1"/>
        <c:noMultiLvlLbl val="0"/>
      </c:catAx>
      <c:valAx>
        <c:axId val="43618808"/>
        <c:scaling>
          <c:orientation val="minMax"/>
          <c:max val="3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98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des décès par âges d'après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6650233"/>
        <c:axId val="8523322"/>
      </c:barChart>
      <c:catAx>
        <c:axId val="1665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8523322"/>
        <c:crosses val="autoZero"/>
        <c:auto val="1"/>
        <c:lblOffset val="100"/>
        <c:tickLblSkip val="1"/>
        <c:noMultiLvlLbl val="0"/>
      </c:catAx>
      <c:valAx>
        <c:axId val="8523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6650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probable des 73 squelettes d'Antibes </a:t>
            </a:r>
            <a:r>
              <a:rPr lang="en-US" cap="none" sz="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Population de référence=neutre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'matrice HF -décennale'!$H$30:$H$36</c:f>
              <c:numCache/>
            </c:numRef>
          </c:val>
        </c:ser>
        <c:ser>
          <c:idx val="2"/>
          <c:order val="1"/>
          <c:tx>
            <c:v>Répartition des décès observée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2"/>
          <c:tx>
            <c:v>population de référence =Antibes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20"/>
        <c:axId val="17145019"/>
        <c:axId val="40684412"/>
      </c:barChart>
      <c:catAx>
        <c:axId val="17145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0684412"/>
        <c:crosses val="autoZero"/>
        <c:auto val="1"/>
        <c:lblOffset val="100"/>
        <c:tickLblSkip val="1"/>
        <c:noMultiLvlLbl val="0"/>
      </c:catAx>
      <c:valAx>
        <c:axId val="4068441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714501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Nbre de décès par âges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7241085"/>
        <c:axId val="25840062"/>
      </c:barChart>
      <c:catAx>
        <c:axId val="27241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25840062"/>
        <c:crosses val="autoZero"/>
        <c:auto val="1"/>
        <c:lblOffset val="100"/>
        <c:tickLblSkip val="1"/>
        <c:noMultiLvlLbl val="0"/>
      </c:catAx>
      <c:valAx>
        <c:axId val="25840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27241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Répartition proportionnelle des décès d'adultes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882431"/>
        <c:axId val="55249152"/>
      </c:barChart>
      <c:catAx>
        <c:axId val="1882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5249152"/>
        <c:crosses val="autoZero"/>
        <c:auto val="1"/>
        <c:lblOffset val="100"/>
        <c:tickLblSkip val="1"/>
        <c:noMultiLvlLbl val="0"/>
      </c:catAx>
      <c:valAx>
        <c:axId val="55249152"/>
        <c:scaling>
          <c:orientation val="minMax"/>
          <c:max val="5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8824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probable  des 160 squelettes -fictifs- de Martigues 1720 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34425089"/>
        <c:axId val="23038274"/>
      </c:barChart>
      <c:catAx>
        <c:axId val="34425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3038274"/>
        <c:crosses val="autoZero"/>
        <c:auto val="0"/>
        <c:lblOffset val="100"/>
        <c:tickLblSkip val="1"/>
        <c:noMultiLvlLbl val="0"/>
      </c:catAx>
      <c:valAx>
        <c:axId val="23038274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44250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probable des 160 squelettes -fictifs- de Martigues 1720 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1092803"/>
        <c:axId val="28854916"/>
      </c:barChart>
      <c:catAx>
        <c:axId val="21092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8854916"/>
        <c:crosses val="autoZero"/>
        <c:auto val="1"/>
        <c:lblOffset val="100"/>
        <c:tickLblSkip val="1"/>
        <c:noMultiLvlLbl val="0"/>
      </c:catAx>
      <c:valAx>
        <c:axId val="28854916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10928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des décès d'adultes associés à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63630213"/>
        <c:axId val="42323142"/>
      </c:barChart>
      <c:catAx>
        <c:axId val="6363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3142"/>
        <c:crosses val="autoZero"/>
        <c:auto val="1"/>
        <c:lblOffset val="100"/>
        <c:tickLblSkip val="1"/>
        <c:noMultiLvlLbl val="0"/>
      </c:catAx>
      <c:valAx>
        <c:axId val="42323142"/>
        <c:scaling>
          <c:orientation val="minMax"/>
          <c:max val="3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30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Répartition proportionnelle des décès d'adultes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18-29</c:v>
              </c:pt>
              <c:pt idx="1">
                <c:v>30-39</c:v>
              </c:pt>
              <c:pt idx="2">
                <c:v>40-49</c:v>
              </c:pt>
              <c:pt idx="3">
                <c:v>50-59</c:v>
              </c:pt>
              <c:pt idx="4">
                <c:v>60-69</c:v>
              </c:pt>
              <c:pt idx="5">
                <c:v>70-79</c:v>
              </c:pt>
              <c:pt idx="6">
                <c:v>80 et +</c:v>
              </c:pt>
            </c:strLit>
          </c:cat>
          <c:val>
            <c:numLit>
              <c:ptCount val="7"/>
              <c:pt idx="0">
                <c:v>53.2376325037674</c:v>
              </c:pt>
              <c:pt idx="1">
                <c:v>19.9646065422283</c:v>
              </c:pt>
              <c:pt idx="2">
                <c:v>14.389371612401</c:v>
              </c:pt>
              <c:pt idx="3">
                <c:v>7.86343178569104</c:v>
              </c:pt>
              <c:pt idx="4">
                <c:v>3.23483523192403</c:v>
              </c:pt>
              <c:pt idx="5">
                <c:v>0.981778011453121</c:v>
              </c:pt>
              <c:pt idx="6">
                <c:v>0.328344312534936</c:v>
              </c:pt>
            </c:numLit>
          </c:val>
        </c:ser>
        <c:gapWidth val="0"/>
        <c:axId val="66649671"/>
        <c:axId val="37261320"/>
      </c:barChart>
      <c:catAx>
        <c:axId val="6664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7261320"/>
        <c:crosses val="autoZero"/>
        <c:auto val="1"/>
        <c:lblOffset val="100"/>
        <c:tickLblSkip val="1"/>
        <c:noMultiLvlLbl val="0"/>
      </c:catAx>
      <c:valAx>
        <c:axId val="37261320"/>
        <c:scaling>
          <c:orientation val="minMax"/>
          <c:max val="5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664967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36675"/>
          <c:w val="0.86925"/>
          <c:h val="0.5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H -décennale'!$A$30:$A$36</c:f>
              <c:strCache/>
            </c:strRef>
          </c:cat>
          <c:val>
            <c:numRef>
              <c:f>'matrice H -décennale'!$H$30:$H$36</c:f>
              <c:numCache/>
            </c:numRef>
          </c:val>
        </c:ser>
        <c:gapWidth val="0"/>
        <c:axId val="6066697"/>
        <c:axId val="58790986"/>
      </c:barChart>
      <c:catAx>
        <c:axId val="606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8790986"/>
        <c:crosses val="autoZero"/>
        <c:auto val="0"/>
        <c:lblOffset val="100"/>
        <c:tickLblSkip val="1"/>
        <c:noMultiLvlLbl val="0"/>
      </c:catAx>
      <c:valAx>
        <c:axId val="58790986"/>
        <c:scaling>
          <c:orientation val="minMax"/>
          <c:max val="3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06669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Nbre de décès par âges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2563367"/>
        <c:axId val="57332712"/>
      </c:barChart>
      <c:catAx>
        <c:axId val="2256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57332712"/>
        <c:crosses val="autoZero"/>
        <c:auto val="1"/>
        <c:lblOffset val="100"/>
        <c:tickLblSkip val="1"/>
        <c:noMultiLvlLbl val="0"/>
      </c:catAx>
      <c:valAx>
        <c:axId val="57332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22563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Nbre de décès par âges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63317707"/>
        <c:axId val="22010252"/>
      </c:barChart>
      <c:catAx>
        <c:axId val="6331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22010252"/>
        <c:crosses val="autoZero"/>
        <c:auto val="1"/>
        <c:lblOffset val="100"/>
        <c:tickLblSkip val="1"/>
        <c:noMultiLvlLbl val="0"/>
      </c:catAx>
      <c:valAx>
        <c:axId val="22010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633177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Répartition proportionnelle des décès d'adultes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1380237"/>
        <c:axId val="47538126"/>
      </c:barChart>
      <c:catAx>
        <c:axId val="2138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538126"/>
        <c:crosses val="autoZero"/>
        <c:auto val="1"/>
        <c:lblOffset val="100"/>
        <c:tickLblSkip val="1"/>
        <c:noMultiLvlLbl val="0"/>
      </c:catAx>
      <c:valAx>
        <c:axId val="47538126"/>
        <c:scaling>
          <c:orientation val="minMax"/>
          <c:max val="5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13802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comparaison distrib CM/Antibes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970447"/>
        <c:axId val="58861328"/>
      </c:barChart>
      <c:catAx>
        <c:axId val="2970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61328"/>
        <c:crosses val="autoZero"/>
        <c:auto val="1"/>
        <c:lblOffset val="100"/>
        <c:tickLblSkip val="1"/>
        <c:noMultiLvlLbl val="0"/>
      </c:catAx>
      <c:valAx>
        <c:axId val="58861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04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comparaison distrib CM/Antibes 1881(en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781073"/>
        <c:axId val="50769746"/>
      </c:barChart>
      <c:catAx>
        <c:axId val="781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69746"/>
        <c:crosses val="autoZero"/>
        <c:auto val="1"/>
        <c:lblOffset val="100"/>
        <c:tickLblSkip val="1"/>
        <c:noMultiLvlLbl val="0"/>
      </c:catAx>
      <c:valAx>
        <c:axId val="5076974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1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en effectifs)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425"/>
          <c:y val="-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36575"/>
          <c:w val="0.87475"/>
          <c:h val="0.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H -décennale'!$A$30:$A$36</c:f>
              <c:strCache/>
            </c:strRef>
          </c:cat>
          <c:val>
            <c:numRef>
              <c:f>'matrice H -décennale'!$G$30:$G$36</c:f>
              <c:numCache/>
            </c:numRef>
          </c:val>
        </c:ser>
        <c:gapWidth val="0"/>
        <c:axId val="11699155"/>
        <c:axId val="22247572"/>
      </c:barChart>
      <c:catAx>
        <c:axId val="1169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2247572"/>
        <c:crosses val="autoZero"/>
        <c:auto val="0"/>
        <c:lblOffset val="100"/>
        <c:tickLblSkip val="1"/>
        <c:noMultiLvlLbl val="0"/>
      </c:catAx>
      <c:valAx>
        <c:axId val="22247572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1699155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probable des 73 squelettes d'Antibes (fin XIXe s)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36806037"/>
        <c:axId val="43582166"/>
      </c:barChart>
      <c:catAx>
        <c:axId val="36806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3582166"/>
        <c:crosses val="autoZero"/>
        <c:auto val="0"/>
        <c:lblOffset val="100"/>
        <c:tickLblSkip val="1"/>
        <c:noMultiLvlLbl val="0"/>
      </c:catAx>
      <c:valAx>
        <c:axId val="43582166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680603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probable des 73 squelettes d'Antibes 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4268503"/>
        <c:axId val="55037464"/>
      </c:barChart>
      <c:catAx>
        <c:axId val="1426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5037464"/>
        <c:crosses val="autoZero"/>
        <c:auto val="1"/>
        <c:lblOffset val="100"/>
        <c:tickLblSkip val="1"/>
        <c:noMultiLvlLbl val="0"/>
      </c:catAx>
      <c:valAx>
        <c:axId val="55037464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42685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Nbre de décès associés à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0665369"/>
        <c:axId val="1071706"/>
      </c:barChart>
      <c:catAx>
        <c:axId val="2066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1706"/>
        <c:crosses val="autoZero"/>
        <c:auto val="1"/>
        <c:lblOffset val="100"/>
        <c:tickLblSkip val="1"/>
        <c:noMultiLvlLbl val="0"/>
      </c:catAx>
      <c:valAx>
        <c:axId val="1071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65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des décès d'adultes associés à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552027"/>
        <c:axId val="31664028"/>
      </c:barChart>
      <c:catAx>
        <c:axId val="2552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64028"/>
        <c:crosses val="autoZero"/>
        <c:auto val="1"/>
        <c:lblOffset val="100"/>
        <c:tickLblSkip val="1"/>
        <c:noMultiLvlLbl val="0"/>
      </c:catAx>
      <c:valAx>
        <c:axId val="31664028"/>
        <c:scaling>
          <c:orientation val="minMax"/>
          <c:max val="3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2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des décès par âges d'après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4895901"/>
        <c:axId val="32552414"/>
      </c:barChart>
      <c:catAx>
        <c:axId val="4489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2552414"/>
        <c:crosses val="autoZero"/>
        <c:auto val="1"/>
        <c:lblOffset val="100"/>
        <c:tickLblSkip val="1"/>
        <c:noMultiLvlLbl val="0"/>
      </c:catAx>
      <c:valAx>
        <c:axId val="32552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48959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Répartition proportionnelle des décès d'adultes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35638761"/>
        <c:axId val="34818090"/>
      </c:barChart>
      <c:catAx>
        <c:axId val="35638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4818090"/>
        <c:crosses val="autoZero"/>
        <c:auto val="1"/>
        <c:lblOffset val="100"/>
        <c:tickLblSkip val="1"/>
        <c:noMultiLvlLbl val="0"/>
      </c:catAx>
      <c:valAx>
        <c:axId val="34818090"/>
        <c:scaling>
          <c:orientation val="minMax"/>
          <c:max val="5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563876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probable des 73 squelettes d'Antibes </a:t>
            </a:r>
            <a:r>
              <a:rPr lang="en-US" cap="none" sz="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Population de référence=neutre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'matrice H -décennale'!$H$30:$H$36</c:f>
              <c:numCache/>
            </c:numRef>
          </c:val>
        </c:ser>
        <c:ser>
          <c:idx val="2"/>
          <c:order val="1"/>
          <c:tx>
            <c:v>Répartition des décès observée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2"/>
          <c:tx>
            <c:v>population de référence =Antibes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20"/>
        <c:axId val="35532127"/>
        <c:axId val="27886880"/>
      </c:barChart>
      <c:catAx>
        <c:axId val="35532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7886880"/>
        <c:crosses val="autoZero"/>
        <c:auto val="1"/>
        <c:lblOffset val="100"/>
        <c:tickLblSkip val="1"/>
        <c:noMultiLvlLbl val="0"/>
      </c:catAx>
      <c:valAx>
        <c:axId val="2788688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553212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Nbre de décès par âges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707873"/>
        <c:axId val="46011746"/>
      </c:barChart>
      <c:catAx>
        <c:axId val="707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46011746"/>
        <c:crosses val="autoZero"/>
        <c:auto val="1"/>
        <c:lblOffset val="100"/>
        <c:tickLblSkip val="1"/>
        <c:noMultiLvlLbl val="0"/>
      </c:catAx>
      <c:valAx>
        <c:axId val="46011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707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Répartition proportionnelle des décès d'adultes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37973475"/>
        <c:axId val="52356772"/>
      </c:barChart>
      <c:catAx>
        <c:axId val="37973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2356772"/>
        <c:crosses val="autoZero"/>
        <c:auto val="1"/>
        <c:lblOffset val="100"/>
        <c:tickLblSkip val="1"/>
        <c:noMultiLvlLbl val="0"/>
      </c:catAx>
      <c:valAx>
        <c:axId val="52356772"/>
        <c:scaling>
          <c:orientation val="minMax"/>
          <c:max val="5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797347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probable  des 160 squelettes -fictifs- de Martigues 1720 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7746981"/>
        <c:axId val="16546022"/>
      </c:barChart>
      <c:catAx>
        <c:axId val="47746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6546022"/>
        <c:crosses val="autoZero"/>
        <c:auto val="0"/>
        <c:lblOffset val="100"/>
        <c:tickLblSkip val="1"/>
        <c:noMultiLvlLbl val="0"/>
      </c:catAx>
      <c:valAx>
        <c:axId val="16546022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7469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probable des 160 squelettes -fictifs- de Martigues 1720 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749607"/>
        <c:axId val="46615592"/>
      </c:barChart>
      <c:catAx>
        <c:axId val="174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6615592"/>
        <c:crosses val="autoZero"/>
        <c:auto val="1"/>
        <c:lblOffset val="100"/>
        <c:tickLblSkip val="1"/>
        <c:noMultiLvlLbl val="0"/>
      </c:catAx>
      <c:valAx>
        <c:axId val="46615592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74960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des décès d'adultes associés à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0114601"/>
        <c:axId val="53469290"/>
      </c:barChart>
      <c:catAx>
        <c:axId val="1011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69290"/>
        <c:crosses val="autoZero"/>
        <c:auto val="1"/>
        <c:lblOffset val="100"/>
        <c:tickLblSkip val="1"/>
        <c:noMultiLvlLbl val="0"/>
      </c:catAx>
      <c:valAx>
        <c:axId val="53469290"/>
        <c:scaling>
          <c:orientation val="minMax"/>
          <c:max val="3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14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Répartition proportionnelle des décès d'adultes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18-29</c:v>
              </c:pt>
              <c:pt idx="1">
                <c:v>30-39</c:v>
              </c:pt>
              <c:pt idx="2">
                <c:v>40-49</c:v>
              </c:pt>
              <c:pt idx="3">
                <c:v>50-59</c:v>
              </c:pt>
              <c:pt idx="4">
                <c:v>60-69</c:v>
              </c:pt>
              <c:pt idx="5">
                <c:v>70-79</c:v>
              </c:pt>
              <c:pt idx="6">
                <c:v>80 et +</c:v>
              </c:pt>
            </c:strLit>
          </c:cat>
          <c:val>
            <c:numLit>
              <c:ptCount val="7"/>
              <c:pt idx="0">
                <c:v>53.2376325037674</c:v>
              </c:pt>
              <c:pt idx="1">
                <c:v>19.9646065422283</c:v>
              </c:pt>
              <c:pt idx="2">
                <c:v>14.389371612401</c:v>
              </c:pt>
              <c:pt idx="3">
                <c:v>7.86343178569104</c:v>
              </c:pt>
              <c:pt idx="4">
                <c:v>3.23483523192403</c:v>
              </c:pt>
              <c:pt idx="5">
                <c:v>0.981778011453121</c:v>
              </c:pt>
              <c:pt idx="6">
                <c:v>0.328344312534936</c:v>
              </c:pt>
            </c:numLit>
          </c:val>
        </c:ser>
        <c:gapWidth val="0"/>
        <c:axId val="52951787"/>
        <c:axId val="19314092"/>
      </c:barChart>
      <c:catAx>
        <c:axId val="52951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9314092"/>
        <c:crosses val="autoZero"/>
        <c:auto val="1"/>
        <c:lblOffset val="100"/>
        <c:tickLblSkip val="1"/>
        <c:noMultiLvlLbl val="0"/>
      </c:catAx>
      <c:valAx>
        <c:axId val="19314092"/>
        <c:scaling>
          <c:orientation val="minMax"/>
          <c:max val="5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29517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355"/>
          <c:w val="0.86925"/>
          <c:h val="0.56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F -décennale'!$A$30:$A$36</c:f>
              <c:strCache/>
            </c:strRef>
          </c:cat>
          <c:val>
            <c:numRef>
              <c:f>'matrice F -décennale'!$H$30:$H$36</c:f>
              <c:numCache/>
            </c:numRef>
          </c:val>
        </c:ser>
        <c:gapWidth val="0"/>
        <c:axId val="47456429"/>
        <c:axId val="64769006"/>
      </c:barChart>
      <c:catAx>
        <c:axId val="47456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4769006"/>
        <c:crosses val="autoZero"/>
        <c:auto val="0"/>
        <c:lblOffset val="100"/>
        <c:tickLblSkip val="1"/>
        <c:noMultiLvlLbl val="0"/>
      </c:catAx>
      <c:valAx>
        <c:axId val="64769006"/>
        <c:scaling>
          <c:orientation val="minMax"/>
          <c:max val="3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45642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Nbre de décès par âges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9235823"/>
        <c:axId val="46211888"/>
      </c:barChart>
      <c:catAx>
        <c:axId val="4923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46211888"/>
        <c:crosses val="autoZero"/>
        <c:auto val="1"/>
        <c:lblOffset val="100"/>
        <c:tickLblSkip val="1"/>
        <c:noMultiLvlLbl val="0"/>
      </c:catAx>
      <c:valAx>
        <c:axId val="46211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492358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Répartition proportionnelle des décès d'adultes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50982705"/>
        <c:axId val="25541490"/>
      </c:barChart>
      <c:catAx>
        <c:axId val="5098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5541490"/>
        <c:crosses val="autoZero"/>
        <c:auto val="1"/>
        <c:lblOffset val="100"/>
        <c:tickLblSkip val="1"/>
        <c:noMultiLvlLbl val="0"/>
      </c:catAx>
      <c:valAx>
        <c:axId val="25541490"/>
        <c:scaling>
          <c:orientation val="minMax"/>
          <c:max val="5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098270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comparaison distrib CM/Antibes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8583339"/>
        <c:axId val="3800428"/>
      </c:barChart>
      <c:catAx>
        <c:axId val="48583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28"/>
        <c:crosses val="autoZero"/>
        <c:auto val="1"/>
        <c:lblOffset val="100"/>
        <c:tickLblSkip val="1"/>
        <c:noMultiLvlLbl val="0"/>
      </c:catAx>
      <c:valAx>
        <c:axId val="3800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83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comparaison distrib CM/Antibes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9584115"/>
        <c:axId val="1742004"/>
      </c:barChart>
      <c:catAx>
        <c:axId val="4958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2004"/>
        <c:crosses val="autoZero"/>
        <c:auto val="1"/>
        <c:lblOffset val="100"/>
        <c:tickLblSkip val="1"/>
        <c:noMultiLvlLbl val="0"/>
      </c:catAx>
      <c:valAx>
        <c:axId val="1742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84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comparaison distrib CM/Antibes 1881(en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6121397"/>
        <c:axId val="45100790"/>
      </c:barChart>
      <c:catAx>
        <c:axId val="46121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0790"/>
        <c:crosses val="autoZero"/>
        <c:auto val="1"/>
        <c:lblOffset val="100"/>
        <c:tickLblSkip val="1"/>
        <c:noMultiLvlLbl val="0"/>
      </c:catAx>
      <c:valAx>
        <c:axId val="4510079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1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en effectifs)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45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35175"/>
          <c:w val="0.875"/>
          <c:h val="0.5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F -décennale'!$A$30:$A$36</c:f>
              <c:strCache/>
            </c:strRef>
          </c:cat>
          <c:val>
            <c:numRef>
              <c:f>'matrice F -décennale'!$G$30:$G$36</c:f>
              <c:numCache/>
            </c:numRef>
          </c:val>
        </c:ser>
        <c:gapWidth val="0"/>
        <c:axId val="45870199"/>
        <c:axId val="28772920"/>
      </c:barChart>
      <c:catAx>
        <c:axId val="4587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8772920"/>
        <c:crosses val="autoZero"/>
        <c:auto val="0"/>
        <c:lblOffset val="100"/>
        <c:tickLblSkip val="1"/>
        <c:noMultiLvlLbl val="0"/>
      </c:catAx>
      <c:valAx>
        <c:axId val="28772920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5870199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probable des 73 squelettes d'Antibes (fin XIXe s)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58300473"/>
        <c:axId val="31434362"/>
      </c:barChart>
      <c:catAx>
        <c:axId val="58300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1434362"/>
        <c:crosses val="autoZero"/>
        <c:auto val="0"/>
        <c:lblOffset val="100"/>
        <c:tickLblSkip val="1"/>
        <c:noMultiLvlLbl val="0"/>
      </c:catAx>
      <c:valAx>
        <c:axId val="31434362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83004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probable des 73 squelettes d'Antibes 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9967611"/>
        <c:axId val="1737660"/>
      </c:barChart>
      <c:catAx>
        <c:axId val="2996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737660"/>
        <c:crosses val="autoZero"/>
        <c:auto val="1"/>
        <c:lblOffset val="100"/>
        <c:tickLblSkip val="1"/>
        <c:noMultiLvlLbl val="0"/>
      </c:catAx>
      <c:valAx>
        <c:axId val="1737660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996761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Nbre de décès associés à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5839037"/>
        <c:axId val="26747390"/>
      </c:barChart>
      <c:catAx>
        <c:axId val="4583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47390"/>
        <c:crosses val="autoZero"/>
        <c:auto val="1"/>
        <c:lblOffset val="100"/>
        <c:tickLblSkip val="1"/>
        <c:noMultiLvlLbl val="0"/>
      </c:catAx>
      <c:valAx>
        <c:axId val="26747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39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des décès d'adultes associés à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60858751"/>
        <c:axId val="63504704"/>
      </c:barChart>
      <c:catAx>
        <c:axId val="60858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04704"/>
        <c:crosses val="autoZero"/>
        <c:auto val="1"/>
        <c:lblOffset val="100"/>
        <c:tickLblSkip val="1"/>
        <c:noMultiLvlLbl val="0"/>
      </c:catAx>
      <c:valAx>
        <c:axId val="63504704"/>
        <c:scaling>
          <c:orientation val="minMax"/>
          <c:max val="3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58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des décès par âges d'après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34165057"/>
        <c:axId val="6136194"/>
      </c:barChart>
      <c:catAx>
        <c:axId val="34165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136194"/>
        <c:crosses val="autoZero"/>
        <c:auto val="1"/>
        <c:lblOffset val="100"/>
        <c:tickLblSkip val="1"/>
        <c:noMultiLvlLbl val="0"/>
      </c:catAx>
      <c:valAx>
        <c:axId val="6136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41650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probable des 73 squelettes d'Antibes </a:t>
            </a:r>
            <a:r>
              <a:rPr lang="en-US" cap="none" sz="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Population de référence=neutre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'matrice F -décennale'!$H$30:$H$36</c:f>
              <c:numCache/>
            </c:numRef>
          </c:val>
        </c:ser>
        <c:ser>
          <c:idx val="2"/>
          <c:order val="1"/>
          <c:tx>
            <c:v>Répartition des décès observée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2"/>
          <c:tx>
            <c:v>population de référence =Antibes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20"/>
        <c:axId val="63308291"/>
        <c:axId val="21398212"/>
      </c:barChart>
      <c:catAx>
        <c:axId val="63308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1398212"/>
        <c:crosses val="autoZero"/>
        <c:auto val="1"/>
        <c:lblOffset val="100"/>
        <c:tickLblSkip val="1"/>
        <c:noMultiLvlLbl val="0"/>
      </c:catAx>
      <c:valAx>
        <c:axId val="2139821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33082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Nbre de décès par âges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8706501"/>
        <c:axId val="11805958"/>
      </c:barChart>
      <c:catAx>
        <c:axId val="4870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11805958"/>
        <c:crosses val="autoZero"/>
        <c:auto val="1"/>
        <c:lblOffset val="100"/>
        <c:tickLblSkip val="1"/>
        <c:noMultiLvlLbl val="0"/>
      </c:catAx>
      <c:valAx>
        <c:axId val="11805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48706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comparaison distrib CM/Antibes 1881(en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5701229"/>
        <c:axId val="17789870"/>
      </c:barChart>
      <c:catAx>
        <c:axId val="45701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89870"/>
        <c:crosses val="autoZero"/>
        <c:auto val="1"/>
        <c:lblOffset val="100"/>
        <c:tickLblSkip val="1"/>
        <c:noMultiLvlLbl val="0"/>
      </c:catAx>
      <c:valAx>
        <c:axId val="1778987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01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Répartition proportionnelle des décès d'adultes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9189767"/>
        <c:axId val="18286664"/>
      </c:barChart>
      <c:catAx>
        <c:axId val="2918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8286664"/>
        <c:crosses val="autoZero"/>
        <c:auto val="1"/>
        <c:lblOffset val="100"/>
        <c:tickLblSkip val="1"/>
        <c:noMultiLvlLbl val="0"/>
      </c:catAx>
      <c:valAx>
        <c:axId val="18286664"/>
        <c:scaling>
          <c:orientation val="minMax"/>
          <c:max val="5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918976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probable  des 160 squelettes -fictifs- de Martigues 1720 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7782473"/>
        <c:axId val="18853002"/>
      </c:barChart>
      <c:catAx>
        <c:axId val="47782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8853002"/>
        <c:crosses val="autoZero"/>
        <c:auto val="0"/>
        <c:lblOffset val="100"/>
        <c:tickLblSkip val="1"/>
        <c:noMultiLvlLbl val="0"/>
      </c:catAx>
      <c:valAx>
        <c:axId val="18853002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7824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probable des 160 squelettes -fictifs- de Martigues 1720 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7485579"/>
        <c:axId val="62820812"/>
      </c:barChart>
      <c:catAx>
        <c:axId val="1748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2820812"/>
        <c:crosses val="autoZero"/>
        <c:auto val="1"/>
        <c:lblOffset val="100"/>
        <c:tickLblSkip val="1"/>
        <c:noMultiLvlLbl val="0"/>
      </c:catAx>
      <c:valAx>
        <c:axId val="62820812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748557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des décès d'adultes associés à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56820941"/>
        <c:axId val="2373646"/>
      </c:barChart>
      <c:catAx>
        <c:axId val="5682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3646"/>
        <c:crosses val="autoZero"/>
        <c:auto val="1"/>
        <c:lblOffset val="100"/>
        <c:tickLblSkip val="1"/>
        <c:noMultiLvlLbl val="0"/>
      </c:catAx>
      <c:valAx>
        <c:axId val="2373646"/>
        <c:scaling>
          <c:orientation val="minMax"/>
          <c:max val="3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209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Répartition proportionnelle des décès d'adultes associés à la table de mortalité de Martigues 1720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18-29</c:v>
              </c:pt>
              <c:pt idx="1">
                <c:v>30-39</c:v>
              </c:pt>
              <c:pt idx="2">
                <c:v>40-49</c:v>
              </c:pt>
              <c:pt idx="3">
                <c:v>50-59</c:v>
              </c:pt>
              <c:pt idx="4">
                <c:v>60-69</c:v>
              </c:pt>
              <c:pt idx="5">
                <c:v>70-79</c:v>
              </c:pt>
              <c:pt idx="6">
                <c:v>80 et +</c:v>
              </c:pt>
            </c:strLit>
          </c:cat>
          <c:val>
            <c:numLit>
              <c:ptCount val="7"/>
              <c:pt idx="0">
                <c:v>53.2376325037674</c:v>
              </c:pt>
              <c:pt idx="1">
                <c:v>19.9646065422283</c:v>
              </c:pt>
              <c:pt idx="2">
                <c:v>14.389371612401</c:v>
              </c:pt>
              <c:pt idx="3">
                <c:v>7.86343178569104</c:v>
              </c:pt>
              <c:pt idx="4">
                <c:v>3.23483523192403</c:v>
              </c:pt>
              <c:pt idx="5">
                <c:v>0.981778011453121</c:v>
              </c:pt>
              <c:pt idx="6">
                <c:v>0.328344312534936</c:v>
              </c:pt>
            </c:numLit>
          </c:val>
        </c:ser>
        <c:gapWidth val="0"/>
        <c:axId val="20069263"/>
        <c:axId val="29433680"/>
      </c:barChart>
      <c:catAx>
        <c:axId val="20069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9433680"/>
        <c:crosses val="autoZero"/>
        <c:auto val="1"/>
        <c:lblOffset val="100"/>
        <c:tickLblSkip val="1"/>
        <c:noMultiLvlLbl val="0"/>
      </c:catAx>
      <c:valAx>
        <c:axId val="29433680"/>
        <c:scaling>
          <c:orientation val="minMax"/>
          <c:max val="5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00692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en effectifs)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31025"/>
          <c:w val="0.8835"/>
          <c:h val="0.5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HF-quinquennale'!$A$29:$A$43</c:f>
              <c:strCache/>
            </c:strRef>
          </c:cat>
          <c:val>
            <c:numRef>
              <c:f>'matrice HF-quinquennale'!$G$29:$G$43</c:f>
              <c:numCache/>
            </c:numRef>
          </c:val>
        </c:ser>
        <c:gapWidth val="0"/>
        <c:axId val="34141009"/>
        <c:axId val="4573074"/>
      </c:barChart>
      <c:catAx>
        <c:axId val="34141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9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3074"/>
        <c:crosses val="autoZero"/>
        <c:auto val="1"/>
        <c:lblOffset val="100"/>
        <c:tickLblSkip val="2"/>
        <c:noMultiLvlLbl val="0"/>
      </c:catAx>
      <c:valAx>
        <c:axId val="45730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0.17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41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en %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31125"/>
          <c:w val="0.947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HF-quinquennale'!$A$29:$A$43</c:f>
              <c:strCache/>
            </c:strRef>
          </c:cat>
          <c:val>
            <c:numRef>
              <c:f>'matrice HF-quinquennale'!$H$29:$H$43</c:f>
              <c:numCache/>
            </c:numRef>
          </c:val>
        </c:ser>
        <c:gapWidth val="0"/>
        <c:axId val="28814355"/>
        <c:axId val="60993748"/>
      </c:barChart>
      <c:catAx>
        <c:axId val="28814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0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93748"/>
        <c:crosses val="autoZero"/>
        <c:auto val="1"/>
        <c:lblOffset val="100"/>
        <c:tickLblSkip val="2"/>
        <c:noMultiLvlLbl val="0"/>
      </c:catAx>
      <c:valAx>
        <c:axId val="609937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143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en effectifs)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308"/>
          <c:w val="0.88325"/>
          <c:h val="0.5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H-quinquennale '!$A$29:$A$43</c:f>
              <c:strCache/>
            </c:strRef>
          </c:cat>
          <c:val>
            <c:numRef>
              <c:f>'matrice H-quinquennale '!$G$29:$G$43</c:f>
              <c:numCache/>
            </c:numRef>
          </c:val>
        </c:ser>
        <c:gapWidth val="0"/>
        <c:axId val="5170645"/>
        <c:axId val="547606"/>
      </c:barChart>
      <c:catAx>
        <c:axId val="5170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0.005"/>
              <c:y val="0.09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06"/>
        <c:crosses val="autoZero"/>
        <c:auto val="1"/>
        <c:lblOffset val="100"/>
        <c:tickLblSkip val="2"/>
        <c:noMultiLvlLbl val="0"/>
      </c:catAx>
      <c:valAx>
        <c:axId val="5476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0.17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06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en %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31125"/>
          <c:w val="0.94675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H-quinquennale '!$A$29:$A$43</c:f>
              <c:strCache/>
            </c:strRef>
          </c:cat>
          <c:val>
            <c:numRef>
              <c:f>'matrice H-quinquennale '!$H$29:$H$43</c:f>
              <c:numCache/>
            </c:numRef>
          </c:val>
        </c:ser>
        <c:gapWidth val="0"/>
        <c:axId val="35594391"/>
        <c:axId val="31934040"/>
      </c:barChart>
      <c:catAx>
        <c:axId val="35594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0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34040"/>
        <c:crosses val="autoZero"/>
        <c:auto val="1"/>
        <c:lblOffset val="100"/>
        <c:tickLblSkip val="2"/>
        <c:noMultiLvlLbl val="0"/>
      </c:catAx>
      <c:valAx>
        <c:axId val="319340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94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en effectifs)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05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31075"/>
          <c:w val="0.88325"/>
          <c:h val="0.5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F-quinquennale'!$A$29:$A$43</c:f>
              <c:strCache/>
            </c:strRef>
          </c:cat>
          <c:val>
            <c:numRef>
              <c:f>'matrice F-quinquennale'!$G$29:$G$43</c:f>
              <c:numCache/>
            </c:numRef>
          </c:val>
        </c:ser>
        <c:gapWidth val="0"/>
        <c:axId val="62446681"/>
        <c:axId val="32502426"/>
      </c:barChart>
      <c:catAx>
        <c:axId val="62446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9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2426"/>
        <c:crosses val="autoZero"/>
        <c:auto val="1"/>
        <c:lblOffset val="100"/>
        <c:tickLblSkip val="2"/>
        <c:noMultiLvlLbl val="0"/>
      </c:catAx>
      <c:valAx>
        <c:axId val="325024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0.1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6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en effectifs)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425"/>
          <c:y val="-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38"/>
          <c:w val="0.87475"/>
          <c:h val="0.5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HF -décennale'!$A$30:$A$36</c:f>
              <c:strCache/>
            </c:strRef>
          </c:cat>
          <c:val>
            <c:numRef>
              <c:f>'matrice HF -décennale'!$G$30:$G$36</c:f>
              <c:numCache/>
            </c:numRef>
          </c:val>
        </c:ser>
        <c:gapWidth val="0"/>
        <c:axId val="15490863"/>
        <c:axId val="273136"/>
      </c:barChart>
      <c:catAx>
        <c:axId val="1549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73136"/>
        <c:crosses val="autoZero"/>
        <c:auto val="0"/>
        <c:lblOffset val="100"/>
        <c:tickLblSkip val="1"/>
        <c:noMultiLvlLbl val="0"/>
      </c:catAx>
      <c:valAx>
        <c:axId val="273136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5490863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en %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31125"/>
          <c:w val="0.94675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F-quinquennale'!$A$29:$A$43</c:f>
              <c:strCache/>
            </c:strRef>
          </c:cat>
          <c:val>
            <c:numRef>
              <c:f>'matrice F-quinquennale'!$H$29:$H$43</c:f>
              <c:numCache/>
            </c:numRef>
          </c:val>
        </c:ser>
        <c:gapWidth val="0"/>
        <c:axId val="32282907"/>
        <c:axId val="18014172"/>
      </c:barChart>
      <c:catAx>
        <c:axId val="32282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0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14172"/>
        <c:crosses val="autoZero"/>
        <c:auto val="1"/>
        <c:lblOffset val="100"/>
        <c:tickLblSkip val="2"/>
        <c:noMultiLvlLbl val="0"/>
      </c:catAx>
      <c:valAx>
        <c:axId val="180141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0.2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82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proportionnelle probable des 73 squelettes d'Antibes (fin XIXe s)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7753841"/>
        <c:axId val="13148978"/>
      </c:barChart>
      <c:catAx>
        <c:axId val="17753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3148978"/>
        <c:crosses val="autoZero"/>
        <c:auto val="0"/>
        <c:lblOffset val="100"/>
        <c:tickLblSkip val="1"/>
        <c:noMultiLvlLbl val="0"/>
      </c:catAx>
      <c:valAx>
        <c:axId val="13148978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775384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Répartition probable des 73 squelettes d'Antibes 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(population de référence = Antibes 1881)
</a:t>
            </a:r>
            <a:r>
              <a: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(sutures exocraniennes)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9377203"/>
        <c:axId val="55401588"/>
      </c:barChart>
      <c:catAx>
        <c:axId val="49377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5401588"/>
        <c:crosses val="autoZero"/>
        <c:auto val="1"/>
        <c:lblOffset val="100"/>
        <c:tickLblSkip val="1"/>
        <c:noMultiLvlLbl val="0"/>
      </c:catAx>
      <c:valAx>
        <c:axId val="55401588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93772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Nbre de décès associés à la table de mortalité d'Antibes 1881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Vert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4333429"/>
        <c:axId val="63100598"/>
      </c:barChart>
      <c:catAx>
        <c:axId val="4433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00598"/>
        <c:crosses val="autoZero"/>
        <c:auto val="1"/>
        <c:lblOffset val="100"/>
        <c:tickLblSkip val="1"/>
        <c:noMultiLvlLbl val="0"/>
      </c:catAx>
      <c:valAx>
        <c:axId val="63100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33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Relationship Id="rId12" Type="http://schemas.openxmlformats.org/officeDocument/2006/relationships/chart" Target="/xl/charts/chart30.xml" /><Relationship Id="rId13" Type="http://schemas.openxmlformats.org/officeDocument/2006/relationships/chart" Target="/xl/charts/chart31.xml" /><Relationship Id="rId14" Type="http://schemas.openxmlformats.org/officeDocument/2006/relationships/chart" Target="/xl/charts/chart32.xml" /><Relationship Id="rId15" Type="http://schemas.openxmlformats.org/officeDocument/2006/relationships/chart" Target="/xl/charts/chart33.xml" /><Relationship Id="rId16" Type="http://schemas.openxmlformats.org/officeDocument/2006/relationships/chart" Target="/xl/charts/chart34.xml" /><Relationship Id="rId17" Type="http://schemas.openxmlformats.org/officeDocument/2006/relationships/chart" Target="/xl/charts/chart35.xml" /><Relationship Id="rId18" Type="http://schemas.openxmlformats.org/officeDocument/2006/relationships/chart" Target="/xl/charts/chart3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Relationship Id="rId18" Type="http://schemas.openxmlformats.org/officeDocument/2006/relationships/chart" Target="/xl/charts/chart5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40</xdr:row>
      <xdr:rowOff>123825</xdr:rowOff>
    </xdr:from>
    <xdr:to>
      <xdr:col>11</xdr:col>
      <xdr:colOff>28575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4419600" y="7591425"/>
        <a:ext cx="341947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45</xdr:row>
      <xdr:rowOff>0</xdr:rowOff>
    </xdr:from>
    <xdr:to>
      <xdr:col>9</xdr:col>
      <xdr:colOff>485775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2181225" y="8229600"/>
        <a:ext cx="4762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45</xdr:row>
      <xdr:rowOff>0</xdr:rowOff>
    </xdr:from>
    <xdr:to>
      <xdr:col>9</xdr:col>
      <xdr:colOff>304800</xdr:colOff>
      <xdr:row>45</xdr:row>
      <xdr:rowOff>0</xdr:rowOff>
    </xdr:to>
    <xdr:graphicFrame>
      <xdr:nvGraphicFramePr>
        <xdr:cNvPr id="3" name="Chart 3"/>
        <xdr:cNvGraphicFramePr/>
      </xdr:nvGraphicFramePr>
      <xdr:xfrm>
        <a:off x="1990725" y="8229600"/>
        <a:ext cx="4772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7810500" y="82296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graphicFrame>
      <xdr:nvGraphicFramePr>
        <xdr:cNvPr id="5" name="Chart 5"/>
        <xdr:cNvGraphicFramePr/>
      </xdr:nvGraphicFramePr>
      <xdr:xfrm>
        <a:off x="7810500" y="82296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123825</xdr:colOff>
      <xdr:row>41</xdr:row>
      <xdr:rowOff>0</xdr:rowOff>
    </xdr:from>
    <xdr:to>
      <xdr:col>5</xdr:col>
      <xdr:colOff>219075</xdr:colOff>
      <xdr:row>53</xdr:row>
      <xdr:rowOff>95250</xdr:rowOff>
    </xdr:to>
    <xdr:graphicFrame>
      <xdr:nvGraphicFramePr>
        <xdr:cNvPr id="6" name="Chart 6"/>
        <xdr:cNvGraphicFramePr/>
      </xdr:nvGraphicFramePr>
      <xdr:xfrm>
        <a:off x="123825" y="7620000"/>
        <a:ext cx="3695700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57150</xdr:colOff>
      <xdr:row>45</xdr:row>
      <xdr:rowOff>0</xdr:rowOff>
    </xdr:from>
    <xdr:to>
      <xdr:col>12</xdr:col>
      <xdr:colOff>247650</xdr:colOff>
      <xdr:row>45</xdr:row>
      <xdr:rowOff>0</xdr:rowOff>
    </xdr:to>
    <xdr:graphicFrame>
      <xdr:nvGraphicFramePr>
        <xdr:cNvPr id="7" name="Chart 7"/>
        <xdr:cNvGraphicFramePr/>
      </xdr:nvGraphicFramePr>
      <xdr:xfrm>
        <a:off x="5086350" y="8229600"/>
        <a:ext cx="36861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628650</xdr:colOff>
      <xdr:row>45</xdr:row>
      <xdr:rowOff>0</xdr:rowOff>
    </xdr:from>
    <xdr:to>
      <xdr:col>6</xdr:col>
      <xdr:colOff>152400</xdr:colOff>
      <xdr:row>45</xdr:row>
      <xdr:rowOff>0</xdr:rowOff>
    </xdr:to>
    <xdr:graphicFrame>
      <xdr:nvGraphicFramePr>
        <xdr:cNvPr id="8" name="Chart 8"/>
        <xdr:cNvGraphicFramePr/>
      </xdr:nvGraphicFramePr>
      <xdr:xfrm>
        <a:off x="628650" y="8229600"/>
        <a:ext cx="38385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619125</xdr:colOff>
      <xdr:row>45</xdr:row>
      <xdr:rowOff>0</xdr:rowOff>
    </xdr:from>
    <xdr:to>
      <xdr:col>16</xdr:col>
      <xdr:colOff>619125</xdr:colOff>
      <xdr:row>45</xdr:row>
      <xdr:rowOff>0</xdr:rowOff>
    </xdr:to>
    <xdr:graphicFrame>
      <xdr:nvGraphicFramePr>
        <xdr:cNvPr id="9" name="Chart 9"/>
        <xdr:cNvGraphicFramePr/>
      </xdr:nvGraphicFramePr>
      <xdr:xfrm>
        <a:off x="7715250" y="8229600"/>
        <a:ext cx="42862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45</xdr:row>
      <xdr:rowOff>0</xdr:rowOff>
    </xdr:from>
    <xdr:to>
      <xdr:col>9</xdr:col>
      <xdr:colOff>314325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2152650" y="8229600"/>
        <a:ext cx="4619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152400</xdr:colOff>
      <xdr:row>45</xdr:row>
      <xdr:rowOff>0</xdr:rowOff>
    </xdr:from>
    <xdr:to>
      <xdr:col>16</xdr:col>
      <xdr:colOff>314325</xdr:colOff>
      <xdr:row>45</xdr:row>
      <xdr:rowOff>0</xdr:rowOff>
    </xdr:to>
    <xdr:graphicFrame>
      <xdr:nvGraphicFramePr>
        <xdr:cNvPr id="11" name="Chart 11"/>
        <xdr:cNvGraphicFramePr/>
      </xdr:nvGraphicFramePr>
      <xdr:xfrm>
        <a:off x="7962900" y="8229600"/>
        <a:ext cx="3733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295275</xdr:colOff>
      <xdr:row>45</xdr:row>
      <xdr:rowOff>0</xdr:rowOff>
    </xdr:from>
    <xdr:to>
      <xdr:col>8</xdr:col>
      <xdr:colOff>523875</xdr:colOff>
      <xdr:row>45</xdr:row>
      <xdr:rowOff>0</xdr:rowOff>
    </xdr:to>
    <xdr:graphicFrame>
      <xdr:nvGraphicFramePr>
        <xdr:cNvPr id="12" name="Chart 12"/>
        <xdr:cNvGraphicFramePr/>
      </xdr:nvGraphicFramePr>
      <xdr:xfrm>
        <a:off x="295275" y="8229600"/>
        <a:ext cx="59721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28575</xdr:colOff>
      <xdr:row>45</xdr:row>
      <xdr:rowOff>0</xdr:rowOff>
    </xdr:from>
    <xdr:to>
      <xdr:col>9</xdr:col>
      <xdr:colOff>485775</xdr:colOff>
      <xdr:row>45</xdr:row>
      <xdr:rowOff>0</xdr:rowOff>
    </xdr:to>
    <xdr:graphicFrame>
      <xdr:nvGraphicFramePr>
        <xdr:cNvPr id="13" name="Chart 13"/>
        <xdr:cNvGraphicFramePr/>
      </xdr:nvGraphicFramePr>
      <xdr:xfrm>
        <a:off x="2181225" y="8229600"/>
        <a:ext cx="4762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542925</xdr:colOff>
      <xdr:row>45</xdr:row>
      <xdr:rowOff>0</xdr:rowOff>
    </xdr:from>
    <xdr:to>
      <xdr:col>9</xdr:col>
      <xdr:colOff>304800</xdr:colOff>
      <xdr:row>45</xdr:row>
      <xdr:rowOff>0</xdr:rowOff>
    </xdr:to>
    <xdr:graphicFrame>
      <xdr:nvGraphicFramePr>
        <xdr:cNvPr id="14" name="Chart 14"/>
        <xdr:cNvGraphicFramePr/>
      </xdr:nvGraphicFramePr>
      <xdr:xfrm>
        <a:off x="1990725" y="8229600"/>
        <a:ext cx="47720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57150</xdr:colOff>
      <xdr:row>45</xdr:row>
      <xdr:rowOff>0</xdr:rowOff>
    </xdr:from>
    <xdr:to>
      <xdr:col>12</xdr:col>
      <xdr:colOff>247650</xdr:colOff>
      <xdr:row>45</xdr:row>
      <xdr:rowOff>0</xdr:rowOff>
    </xdr:to>
    <xdr:graphicFrame>
      <xdr:nvGraphicFramePr>
        <xdr:cNvPr id="15" name="Chart 15"/>
        <xdr:cNvGraphicFramePr/>
      </xdr:nvGraphicFramePr>
      <xdr:xfrm>
        <a:off x="5086350" y="8229600"/>
        <a:ext cx="36861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628650</xdr:colOff>
      <xdr:row>45</xdr:row>
      <xdr:rowOff>0</xdr:rowOff>
    </xdr:from>
    <xdr:to>
      <xdr:col>6</xdr:col>
      <xdr:colOff>152400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628650" y="8229600"/>
        <a:ext cx="38385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45</xdr:row>
      <xdr:rowOff>0</xdr:rowOff>
    </xdr:from>
    <xdr:to>
      <xdr:col>9</xdr:col>
      <xdr:colOff>314325</xdr:colOff>
      <xdr:row>45</xdr:row>
      <xdr:rowOff>0</xdr:rowOff>
    </xdr:to>
    <xdr:graphicFrame>
      <xdr:nvGraphicFramePr>
        <xdr:cNvPr id="17" name="Chart 17"/>
        <xdr:cNvGraphicFramePr/>
      </xdr:nvGraphicFramePr>
      <xdr:xfrm>
        <a:off x="2152650" y="8229600"/>
        <a:ext cx="46196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76200</xdr:colOff>
      <xdr:row>45</xdr:row>
      <xdr:rowOff>0</xdr:rowOff>
    </xdr:from>
    <xdr:to>
      <xdr:col>12</xdr:col>
      <xdr:colOff>390525</xdr:colOff>
      <xdr:row>45</xdr:row>
      <xdr:rowOff>0</xdr:rowOff>
    </xdr:to>
    <xdr:graphicFrame>
      <xdr:nvGraphicFramePr>
        <xdr:cNvPr id="18" name="Chart 18"/>
        <xdr:cNvGraphicFramePr/>
      </xdr:nvGraphicFramePr>
      <xdr:xfrm>
        <a:off x="5105400" y="8229600"/>
        <a:ext cx="38100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41</xdr:row>
      <xdr:rowOff>0</xdr:rowOff>
    </xdr:from>
    <xdr:to>
      <xdr:col>10</xdr:col>
      <xdr:colOff>704850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4371975" y="7667625"/>
        <a:ext cx="35052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55</xdr:row>
      <xdr:rowOff>0</xdr:rowOff>
    </xdr:from>
    <xdr:to>
      <xdr:col>9</xdr:col>
      <xdr:colOff>476250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2181225" y="9886950"/>
        <a:ext cx="4752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55</xdr:row>
      <xdr:rowOff>0</xdr:rowOff>
    </xdr:from>
    <xdr:to>
      <xdr:col>9</xdr:col>
      <xdr:colOff>304800</xdr:colOff>
      <xdr:row>55</xdr:row>
      <xdr:rowOff>0</xdr:rowOff>
    </xdr:to>
    <xdr:graphicFrame>
      <xdr:nvGraphicFramePr>
        <xdr:cNvPr id="3" name="Chart 3"/>
        <xdr:cNvGraphicFramePr/>
      </xdr:nvGraphicFramePr>
      <xdr:xfrm>
        <a:off x="1990725" y="9886950"/>
        <a:ext cx="4772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graphicFrame>
      <xdr:nvGraphicFramePr>
        <xdr:cNvPr id="4" name="Chart 4"/>
        <xdr:cNvGraphicFramePr/>
      </xdr:nvGraphicFramePr>
      <xdr:xfrm>
        <a:off x="7886700" y="98869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graphicFrame>
      <xdr:nvGraphicFramePr>
        <xdr:cNvPr id="5" name="Chart 5"/>
        <xdr:cNvGraphicFramePr/>
      </xdr:nvGraphicFramePr>
      <xdr:xfrm>
        <a:off x="7886700" y="98869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247650</xdr:colOff>
      <xdr:row>41</xdr:row>
      <xdr:rowOff>0</xdr:rowOff>
    </xdr:from>
    <xdr:to>
      <xdr:col>5</xdr:col>
      <xdr:colOff>342900</xdr:colOff>
      <xdr:row>53</xdr:row>
      <xdr:rowOff>95250</xdr:rowOff>
    </xdr:to>
    <xdr:graphicFrame>
      <xdr:nvGraphicFramePr>
        <xdr:cNvPr id="6" name="Chart 6"/>
        <xdr:cNvGraphicFramePr/>
      </xdr:nvGraphicFramePr>
      <xdr:xfrm>
        <a:off x="247650" y="7667625"/>
        <a:ext cx="3695700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57150</xdr:colOff>
      <xdr:row>55</xdr:row>
      <xdr:rowOff>0</xdr:rowOff>
    </xdr:from>
    <xdr:to>
      <xdr:col>12</xdr:col>
      <xdr:colOff>247650</xdr:colOff>
      <xdr:row>55</xdr:row>
      <xdr:rowOff>0</xdr:rowOff>
    </xdr:to>
    <xdr:graphicFrame>
      <xdr:nvGraphicFramePr>
        <xdr:cNvPr id="7" name="Chart 7"/>
        <xdr:cNvGraphicFramePr/>
      </xdr:nvGraphicFramePr>
      <xdr:xfrm>
        <a:off x="5086350" y="9886950"/>
        <a:ext cx="37623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628650</xdr:colOff>
      <xdr:row>55</xdr:row>
      <xdr:rowOff>0</xdr:rowOff>
    </xdr:from>
    <xdr:to>
      <xdr:col>6</xdr:col>
      <xdr:colOff>152400</xdr:colOff>
      <xdr:row>55</xdr:row>
      <xdr:rowOff>0</xdr:rowOff>
    </xdr:to>
    <xdr:graphicFrame>
      <xdr:nvGraphicFramePr>
        <xdr:cNvPr id="8" name="Chart 8"/>
        <xdr:cNvGraphicFramePr/>
      </xdr:nvGraphicFramePr>
      <xdr:xfrm>
        <a:off x="628650" y="9886950"/>
        <a:ext cx="38385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619125</xdr:colOff>
      <xdr:row>55</xdr:row>
      <xdr:rowOff>0</xdr:rowOff>
    </xdr:from>
    <xdr:to>
      <xdr:col>16</xdr:col>
      <xdr:colOff>619125</xdr:colOff>
      <xdr:row>55</xdr:row>
      <xdr:rowOff>0</xdr:rowOff>
    </xdr:to>
    <xdr:graphicFrame>
      <xdr:nvGraphicFramePr>
        <xdr:cNvPr id="9" name="Chart 9"/>
        <xdr:cNvGraphicFramePr/>
      </xdr:nvGraphicFramePr>
      <xdr:xfrm>
        <a:off x="7791450" y="9886950"/>
        <a:ext cx="42862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55</xdr:row>
      <xdr:rowOff>0</xdr:rowOff>
    </xdr:from>
    <xdr:to>
      <xdr:col>9</xdr:col>
      <xdr:colOff>314325</xdr:colOff>
      <xdr:row>55</xdr:row>
      <xdr:rowOff>0</xdr:rowOff>
    </xdr:to>
    <xdr:graphicFrame>
      <xdr:nvGraphicFramePr>
        <xdr:cNvPr id="10" name="Chart 10"/>
        <xdr:cNvGraphicFramePr/>
      </xdr:nvGraphicFramePr>
      <xdr:xfrm>
        <a:off x="2152650" y="9886950"/>
        <a:ext cx="4619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152400</xdr:colOff>
      <xdr:row>55</xdr:row>
      <xdr:rowOff>0</xdr:rowOff>
    </xdr:from>
    <xdr:to>
      <xdr:col>16</xdr:col>
      <xdr:colOff>314325</xdr:colOff>
      <xdr:row>55</xdr:row>
      <xdr:rowOff>0</xdr:rowOff>
    </xdr:to>
    <xdr:graphicFrame>
      <xdr:nvGraphicFramePr>
        <xdr:cNvPr id="11" name="Chart 11"/>
        <xdr:cNvGraphicFramePr/>
      </xdr:nvGraphicFramePr>
      <xdr:xfrm>
        <a:off x="8039100" y="9886950"/>
        <a:ext cx="3733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295275</xdr:colOff>
      <xdr:row>55</xdr:row>
      <xdr:rowOff>0</xdr:rowOff>
    </xdr:from>
    <xdr:to>
      <xdr:col>8</xdr:col>
      <xdr:colOff>523875</xdr:colOff>
      <xdr:row>55</xdr:row>
      <xdr:rowOff>0</xdr:rowOff>
    </xdr:to>
    <xdr:graphicFrame>
      <xdr:nvGraphicFramePr>
        <xdr:cNvPr id="12" name="Chart 12"/>
        <xdr:cNvGraphicFramePr/>
      </xdr:nvGraphicFramePr>
      <xdr:xfrm>
        <a:off x="295275" y="9886950"/>
        <a:ext cx="59721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28575</xdr:colOff>
      <xdr:row>55</xdr:row>
      <xdr:rowOff>0</xdr:rowOff>
    </xdr:from>
    <xdr:to>
      <xdr:col>9</xdr:col>
      <xdr:colOff>476250</xdr:colOff>
      <xdr:row>55</xdr:row>
      <xdr:rowOff>0</xdr:rowOff>
    </xdr:to>
    <xdr:graphicFrame>
      <xdr:nvGraphicFramePr>
        <xdr:cNvPr id="13" name="Chart 13"/>
        <xdr:cNvGraphicFramePr/>
      </xdr:nvGraphicFramePr>
      <xdr:xfrm>
        <a:off x="2181225" y="9886950"/>
        <a:ext cx="47529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542925</xdr:colOff>
      <xdr:row>55</xdr:row>
      <xdr:rowOff>0</xdr:rowOff>
    </xdr:from>
    <xdr:to>
      <xdr:col>9</xdr:col>
      <xdr:colOff>304800</xdr:colOff>
      <xdr:row>55</xdr:row>
      <xdr:rowOff>0</xdr:rowOff>
    </xdr:to>
    <xdr:graphicFrame>
      <xdr:nvGraphicFramePr>
        <xdr:cNvPr id="14" name="Chart 14"/>
        <xdr:cNvGraphicFramePr/>
      </xdr:nvGraphicFramePr>
      <xdr:xfrm>
        <a:off x="1990725" y="9886950"/>
        <a:ext cx="47720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57150</xdr:colOff>
      <xdr:row>55</xdr:row>
      <xdr:rowOff>0</xdr:rowOff>
    </xdr:from>
    <xdr:to>
      <xdr:col>12</xdr:col>
      <xdr:colOff>247650</xdr:colOff>
      <xdr:row>55</xdr:row>
      <xdr:rowOff>0</xdr:rowOff>
    </xdr:to>
    <xdr:graphicFrame>
      <xdr:nvGraphicFramePr>
        <xdr:cNvPr id="15" name="Chart 15"/>
        <xdr:cNvGraphicFramePr/>
      </xdr:nvGraphicFramePr>
      <xdr:xfrm>
        <a:off x="5086350" y="9886950"/>
        <a:ext cx="37623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628650</xdr:colOff>
      <xdr:row>55</xdr:row>
      <xdr:rowOff>0</xdr:rowOff>
    </xdr:from>
    <xdr:to>
      <xdr:col>6</xdr:col>
      <xdr:colOff>152400</xdr:colOff>
      <xdr:row>55</xdr:row>
      <xdr:rowOff>0</xdr:rowOff>
    </xdr:to>
    <xdr:graphicFrame>
      <xdr:nvGraphicFramePr>
        <xdr:cNvPr id="16" name="Chart 16"/>
        <xdr:cNvGraphicFramePr/>
      </xdr:nvGraphicFramePr>
      <xdr:xfrm>
        <a:off x="628650" y="9886950"/>
        <a:ext cx="38385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55</xdr:row>
      <xdr:rowOff>0</xdr:rowOff>
    </xdr:from>
    <xdr:to>
      <xdr:col>9</xdr:col>
      <xdr:colOff>314325</xdr:colOff>
      <xdr:row>55</xdr:row>
      <xdr:rowOff>0</xdr:rowOff>
    </xdr:to>
    <xdr:graphicFrame>
      <xdr:nvGraphicFramePr>
        <xdr:cNvPr id="17" name="Chart 17"/>
        <xdr:cNvGraphicFramePr/>
      </xdr:nvGraphicFramePr>
      <xdr:xfrm>
        <a:off x="2152650" y="9886950"/>
        <a:ext cx="46196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76200</xdr:colOff>
      <xdr:row>55</xdr:row>
      <xdr:rowOff>0</xdr:rowOff>
    </xdr:from>
    <xdr:to>
      <xdr:col>12</xdr:col>
      <xdr:colOff>390525</xdr:colOff>
      <xdr:row>55</xdr:row>
      <xdr:rowOff>0</xdr:rowOff>
    </xdr:to>
    <xdr:graphicFrame>
      <xdr:nvGraphicFramePr>
        <xdr:cNvPr id="18" name="Chart 18"/>
        <xdr:cNvGraphicFramePr/>
      </xdr:nvGraphicFramePr>
      <xdr:xfrm>
        <a:off x="5105400" y="9886950"/>
        <a:ext cx="38862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42</xdr:row>
      <xdr:rowOff>28575</xdr:rowOff>
    </xdr:from>
    <xdr:to>
      <xdr:col>11</xdr:col>
      <xdr:colOff>104775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4486275" y="7867650"/>
        <a:ext cx="35052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54</xdr:row>
      <xdr:rowOff>0</xdr:rowOff>
    </xdr:from>
    <xdr:to>
      <xdr:col>9</xdr:col>
      <xdr:colOff>476250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2181225" y="9753600"/>
        <a:ext cx="4752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54</xdr:row>
      <xdr:rowOff>0</xdr:rowOff>
    </xdr:from>
    <xdr:to>
      <xdr:col>9</xdr:col>
      <xdr:colOff>304800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1990725" y="9753600"/>
        <a:ext cx="4772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graphicFrame>
      <xdr:nvGraphicFramePr>
        <xdr:cNvPr id="4" name="Chart 4"/>
        <xdr:cNvGraphicFramePr/>
      </xdr:nvGraphicFramePr>
      <xdr:xfrm>
        <a:off x="7886700" y="97536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graphicFrame>
      <xdr:nvGraphicFramePr>
        <xdr:cNvPr id="5" name="Chart 5"/>
        <xdr:cNvGraphicFramePr/>
      </xdr:nvGraphicFramePr>
      <xdr:xfrm>
        <a:off x="7886700" y="97536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42</xdr:row>
      <xdr:rowOff>66675</xdr:rowOff>
    </xdr:from>
    <xdr:to>
      <xdr:col>5</xdr:col>
      <xdr:colOff>390525</xdr:colOff>
      <xdr:row>55</xdr:row>
      <xdr:rowOff>28575</xdr:rowOff>
    </xdr:to>
    <xdr:graphicFrame>
      <xdr:nvGraphicFramePr>
        <xdr:cNvPr id="6" name="Chart 6"/>
        <xdr:cNvGraphicFramePr/>
      </xdr:nvGraphicFramePr>
      <xdr:xfrm>
        <a:off x="285750" y="7905750"/>
        <a:ext cx="370522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57150</xdr:colOff>
      <xdr:row>54</xdr:row>
      <xdr:rowOff>0</xdr:rowOff>
    </xdr:from>
    <xdr:to>
      <xdr:col>12</xdr:col>
      <xdr:colOff>247650</xdr:colOff>
      <xdr:row>54</xdr:row>
      <xdr:rowOff>0</xdr:rowOff>
    </xdr:to>
    <xdr:graphicFrame>
      <xdr:nvGraphicFramePr>
        <xdr:cNvPr id="7" name="Chart 7"/>
        <xdr:cNvGraphicFramePr/>
      </xdr:nvGraphicFramePr>
      <xdr:xfrm>
        <a:off x="5086350" y="9753600"/>
        <a:ext cx="37623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628650</xdr:colOff>
      <xdr:row>54</xdr:row>
      <xdr:rowOff>0</xdr:rowOff>
    </xdr:from>
    <xdr:to>
      <xdr:col>6</xdr:col>
      <xdr:colOff>152400</xdr:colOff>
      <xdr:row>54</xdr:row>
      <xdr:rowOff>0</xdr:rowOff>
    </xdr:to>
    <xdr:graphicFrame>
      <xdr:nvGraphicFramePr>
        <xdr:cNvPr id="8" name="Chart 8"/>
        <xdr:cNvGraphicFramePr/>
      </xdr:nvGraphicFramePr>
      <xdr:xfrm>
        <a:off x="628650" y="9753600"/>
        <a:ext cx="38385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619125</xdr:colOff>
      <xdr:row>54</xdr:row>
      <xdr:rowOff>0</xdr:rowOff>
    </xdr:from>
    <xdr:to>
      <xdr:col>16</xdr:col>
      <xdr:colOff>619125</xdr:colOff>
      <xdr:row>54</xdr:row>
      <xdr:rowOff>0</xdr:rowOff>
    </xdr:to>
    <xdr:graphicFrame>
      <xdr:nvGraphicFramePr>
        <xdr:cNvPr id="9" name="Chart 9"/>
        <xdr:cNvGraphicFramePr/>
      </xdr:nvGraphicFramePr>
      <xdr:xfrm>
        <a:off x="7791450" y="9753600"/>
        <a:ext cx="42862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54</xdr:row>
      <xdr:rowOff>0</xdr:rowOff>
    </xdr:from>
    <xdr:to>
      <xdr:col>9</xdr:col>
      <xdr:colOff>314325</xdr:colOff>
      <xdr:row>54</xdr:row>
      <xdr:rowOff>0</xdr:rowOff>
    </xdr:to>
    <xdr:graphicFrame>
      <xdr:nvGraphicFramePr>
        <xdr:cNvPr id="10" name="Chart 10"/>
        <xdr:cNvGraphicFramePr/>
      </xdr:nvGraphicFramePr>
      <xdr:xfrm>
        <a:off x="2152650" y="9753600"/>
        <a:ext cx="4619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152400</xdr:colOff>
      <xdr:row>54</xdr:row>
      <xdr:rowOff>0</xdr:rowOff>
    </xdr:from>
    <xdr:to>
      <xdr:col>16</xdr:col>
      <xdr:colOff>314325</xdr:colOff>
      <xdr:row>54</xdr:row>
      <xdr:rowOff>0</xdr:rowOff>
    </xdr:to>
    <xdr:graphicFrame>
      <xdr:nvGraphicFramePr>
        <xdr:cNvPr id="11" name="Chart 11"/>
        <xdr:cNvGraphicFramePr/>
      </xdr:nvGraphicFramePr>
      <xdr:xfrm>
        <a:off x="8039100" y="9753600"/>
        <a:ext cx="3733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295275</xdr:colOff>
      <xdr:row>54</xdr:row>
      <xdr:rowOff>0</xdr:rowOff>
    </xdr:from>
    <xdr:to>
      <xdr:col>8</xdr:col>
      <xdr:colOff>523875</xdr:colOff>
      <xdr:row>54</xdr:row>
      <xdr:rowOff>0</xdr:rowOff>
    </xdr:to>
    <xdr:graphicFrame>
      <xdr:nvGraphicFramePr>
        <xdr:cNvPr id="12" name="Chart 12"/>
        <xdr:cNvGraphicFramePr/>
      </xdr:nvGraphicFramePr>
      <xdr:xfrm>
        <a:off x="295275" y="9753600"/>
        <a:ext cx="59721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28575</xdr:colOff>
      <xdr:row>54</xdr:row>
      <xdr:rowOff>0</xdr:rowOff>
    </xdr:from>
    <xdr:to>
      <xdr:col>9</xdr:col>
      <xdr:colOff>476250</xdr:colOff>
      <xdr:row>54</xdr:row>
      <xdr:rowOff>0</xdr:rowOff>
    </xdr:to>
    <xdr:graphicFrame>
      <xdr:nvGraphicFramePr>
        <xdr:cNvPr id="13" name="Chart 13"/>
        <xdr:cNvGraphicFramePr/>
      </xdr:nvGraphicFramePr>
      <xdr:xfrm>
        <a:off x="2181225" y="9753600"/>
        <a:ext cx="47529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542925</xdr:colOff>
      <xdr:row>54</xdr:row>
      <xdr:rowOff>0</xdr:rowOff>
    </xdr:from>
    <xdr:to>
      <xdr:col>9</xdr:col>
      <xdr:colOff>304800</xdr:colOff>
      <xdr:row>54</xdr:row>
      <xdr:rowOff>0</xdr:rowOff>
    </xdr:to>
    <xdr:graphicFrame>
      <xdr:nvGraphicFramePr>
        <xdr:cNvPr id="14" name="Chart 14"/>
        <xdr:cNvGraphicFramePr/>
      </xdr:nvGraphicFramePr>
      <xdr:xfrm>
        <a:off x="1990725" y="9753600"/>
        <a:ext cx="47720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57150</xdr:colOff>
      <xdr:row>54</xdr:row>
      <xdr:rowOff>0</xdr:rowOff>
    </xdr:from>
    <xdr:to>
      <xdr:col>12</xdr:col>
      <xdr:colOff>247650</xdr:colOff>
      <xdr:row>54</xdr:row>
      <xdr:rowOff>0</xdr:rowOff>
    </xdr:to>
    <xdr:graphicFrame>
      <xdr:nvGraphicFramePr>
        <xdr:cNvPr id="15" name="Chart 15"/>
        <xdr:cNvGraphicFramePr/>
      </xdr:nvGraphicFramePr>
      <xdr:xfrm>
        <a:off x="5086350" y="9753600"/>
        <a:ext cx="37623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628650</xdr:colOff>
      <xdr:row>54</xdr:row>
      <xdr:rowOff>0</xdr:rowOff>
    </xdr:from>
    <xdr:to>
      <xdr:col>6</xdr:col>
      <xdr:colOff>152400</xdr:colOff>
      <xdr:row>54</xdr:row>
      <xdr:rowOff>0</xdr:rowOff>
    </xdr:to>
    <xdr:graphicFrame>
      <xdr:nvGraphicFramePr>
        <xdr:cNvPr id="16" name="Chart 16"/>
        <xdr:cNvGraphicFramePr/>
      </xdr:nvGraphicFramePr>
      <xdr:xfrm>
        <a:off x="628650" y="9753600"/>
        <a:ext cx="38385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54</xdr:row>
      <xdr:rowOff>0</xdr:rowOff>
    </xdr:from>
    <xdr:to>
      <xdr:col>9</xdr:col>
      <xdr:colOff>314325</xdr:colOff>
      <xdr:row>54</xdr:row>
      <xdr:rowOff>0</xdr:rowOff>
    </xdr:to>
    <xdr:graphicFrame>
      <xdr:nvGraphicFramePr>
        <xdr:cNvPr id="17" name="Chart 17"/>
        <xdr:cNvGraphicFramePr/>
      </xdr:nvGraphicFramePr>
      <xdr:xfrm>
        <a:off x="2152650" y="9753600"/>
        <a:ext cx="46196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76200</xdr:colOff>
      <xdr:row>54</xdr:row>
      <xdr:rowOff>0</xdr:rowOff>
    </xdr:from>
    <xdr:to>
      <xdr:col>12</xdr:col>
      <xdr:colOff>390525</xdr:colOff>
      <xdr:row>54</xdr:row>
      <xdr:rowOff>0</xdr:rowOff>
    </xdr:to>
    <xdr:graphicFrame>
      <xdr:nvGraphicFramePr>
        <xdr:cNvPr id="18" name="Chart 18"/>
        <xdr:cNvGraphicFramePr/>
      </xdr:nvGraphicFramePr>
      <xdr:xfrm>
        <a:off x="5105400" y="9753600"/>
        <a:ext cx="38862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49</xdr:row>
      <xdr:rowOff>104775</xdr:rowOff>
    </xdr:from>
    <xdr:to>
      <xdr:col>5</xdr:col>
      <xdr:colOff>28575</xdr:colOff>
      <xdr:row>66</xdr:row>
      <xdr:rowOff>142875</xdr:rowOff>
    </xdr:to>
    <xdr:graphicFrame>
      <xdr:nvGraphicFramePr>
        <xdr:cNvPr id="1" name="Chart 2"/>
        <xdr:cNvGraphicFramePr/>
      </xdr:nvGraphicFramePr>
      <xdr:xfrm>
        <a:off x="66675" y="8372475"/>
        <a:ext cx="41529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49</xdr:row>
      <xdr:rowOff>142875</xdr:rowOff>
    </xdr:from>
    <xdr:to>
      <xdr:col>10</xdr:col>
      <xdr:colOff>171450</xdr:colOff>
      <xdr:row>66</xdr:row>
      <xdr:rowOff>104775</xdr:rowOff>
    </xdr:to>
    <xdr:graphicFrame>
      <xdr:nvGraphicFramePr>
        <xdr:cNvPr id="2" name="Chart 3"/>
        <xdr:cNvGraphicFramePr/>
      </xdr:nvGraphicFramePr>
      <xdr:xfrm>
        <a:off x="4638675" y="8410575"/>
        <a:ext cx="39433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19050</xdr:rowOff>
    </xdr:from>
    <xdr:to>
      <xdr:col>4</xdr:col>
      <xdr:colOff>800100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0" y="8439150"/>
        <a:ext cx="41529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50</xdr:row>
      <xdr:rowOff>47625</xdr:rowOff>
    </xdr:from>
    <xdr:to>
      <xdr:col>10</xdr:col>
      <xdr:colOff>19050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4505325" y="8467725"/>
        <a:ext cx="39243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48</xdr:row>
      <xdr:rowOff>133350</xdr:rowOff>
    </xdr:from>
    <xdr:to>
      <xdr:col>5</xdr:col>
      <xdr:colOff>66675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104775" y="8248650"/>
        <a:ext cx="41529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48</xdr:row>
      <xdr:rowOff>133350</xdr:rowOff>
    </xdr:from>
    <xdr:to>
      <xdr:col>10</xdr:col>
      <xdr:colOff>171450</xdr:colOff>
      <xdr:row>65</xdr:row>
      <xdr:rowOff>95250</xdr:rowOff>
    </xdr:to>
    <xdr:graphicFrame>
      <xdr:nvGraphicFramePr>
        <xdr:cNvPr id="2" name="Chart 2"/>
        <xdr:cNvGraphicFramePr/>
      </xdr:nvGraphicFramePr>
      <xdr:xfrm>
        <a:off x="4648200" y="8248650"/>
        <a:ext cx="39338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2" sqref="B2"/>
    </sheetView>
  </sheetViews>
  <sheetFormatPr defaultColWidth="11.00390625" defaultRowHeight="12"/>
  <cols>
    <col min="1" max="1" width="37.25390625" style="95" customWidth="1"/>
    <col min="2" max="2" width="43.125" style="95" customWidth="1"/>
    <col min="3" max="3" width="19.00390625" style="95" customWidth="1"/>
    <col min="4" max="16384" width="11.375" style="95" customWidth="1"/>
  </cols>
  <sheetData>
    <row r="1" spans="1:3" ht="24" customHeight="1">
      <c r="A1" s="122" t="s">
        <v>74</v>
      </c>
      <c r="B1" s="122" t="s">
        <v>75</v>
      </c>
      <c r="C1" s="122" t="s">
        <v>77</v>
      </c>
    </row>
    <row r="2" spans="1:3" ht="38.25" customHeight="1">
      <c r="A2" s="124" t="s">
        <v>76</v>
      </c>
      <c r="B2" t="s">
        <v>0</v>
      </c>
      <c r="C2" s="123"/>
    </row>
    <row r="3" spans="1:3" ht="24" customHeight="1">
      <c r="A3" s="121" t="s">
        <v>78</v>
      </c>
      <c r="B3" s="131" t="s">
        <v>85</v>
      </c>
      <c r="C3" s="133" t="s">
        <v>1</v>
      </c>
    </row>
    <row r="4" spans="1:3" ht="28.5" customHeight="1">
      <c r="A4" s="96" t="s">
        <v>79</v>
      </c>
      <c r="B4" s="132"/>
      <c r="C4" s="133"/>
    </row>
    <row r="5" spans="1:3" ht="24.75" customHeight="1">
      <c r="A5" s="96" t="s">
        <v>80</v>
      </c>
      <c r="B5" s="132"/>
      <c r="C5" s="133"/>
    </row>
    <row r="6" spans="1:3" ht="21.75" customHeight="1">
      <c r="A6" s="96" t="s">
        <v>81</v>
      </c>
      <c r="B6" s="132" t="s">
        <v>84</v>
      </c>
      <c r="C6" s="133"/>
    </row>
    <row r="7" spans="1:3" ht="21.75" customHeight="1">
      <c r="A7" s="96" t="s">
        <v>82</v>
      </c>
      <c r="B7" s="132"/>
      <c r="C7" s="133"/>
    </row>
    <row r="8" spans="1:3" ht="25.5" customHeight="1" thickBot="1">
      <c r="A8" s="96" t="s">
        <v>83</v>
      </c>
      <c r="B8" s="132"/>
      <c r="C8" s="134"/>
    </row>
  </sheetData>
  <sheetProtection/>
  <mergeCells count="3">
    <mergeCell ref="B3:B5"/>
    <mergeCell ref="B6:B8"/>
    <mergeCell ref="C3:C8"/>
  </mergeCells>
  <printOptions/>
  <pageMargins left="0.787401575" right="0.787401575" top="0.984251969" bottom="0.984251969" header="0.4921259845" footer="0.4921259845"/>
  <pageSetup horizontalDpi="600" verticalDpi="600" orientation="portrait" paperSize="9" scale="80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7">
      <selection activeCell="N10" sqref="N10"/>
    </sheetView>
  </sheetViews>
  <sheetFormatPr defaultColWidth="10.75390625" defaultRowHeight="12"/>
  <cols>
    <col min="1" max="1" width="8.875" style="2" customWidth="1"/>
    <col min="2" max="2" width="10.125" style="2" customWidth="1"/>
    <col min="3" max="4" width="9.25390625" style="2" customWidth="1"/>
    <col min="5" max="5" width="9.75390625" style="2" customWidth="1"/>
    <col min="6" max="9" width="9.375" style="2" customWidth="1"/>
    <col min="10" max="10" width="8.375" style="2" customWidth="1"/>
    <col min="11" max="16" width="9.375" style="2" customWidth="1"/>
    <col min="17" max="17" width="8.125" style="2" customWidth="1"/>
    <col min="18" max="18" width="7.875" style="2" customWidth="1"/>
    <col min="19" max="16384" width="10.75390625" style="2" customWidth="1"/>
  </cols>
  <sheetData>
    <row r="1" spans="1:10" ht="15.75" customHeight="1">
      <c r="A1" s="20" t="s">
        <v>72</v>
      </c>
      <c r="B1" s="21"/>
      <c r="C1" s="22"/>
      <c r="D1" s="22"/>
      <c r="E1" s="22"/>
      <c r="F1" s="22"/>
      <c r="G1" s="22"/>
      <c r="H1" s="22"/>
      <c r="I1" s="22"/>
      <c r="J1" s="22"/>
    </row>
    <row r="3" ht="13.5" thickBot="1"/>
    <row r="4" spans="1:16" ht="41.25" customHeight="1" thickBot="1">
      <c r="A4" s="135" t="s">
        <v>57</v>
      </c>
      <c r="B4" s="136"/>
      <c r="C4" s="136"/>
      <c r="D4" s="136"/>
      <c r="E4" s="136"/>
      <c r="F4" s="136"/>
      <c r="G4" s="137" t="s">
        <v>65</v>
      </c>
      <c r="H4" s="23"/>
      <c r="P4" s="25"/>
    </row>
    <row r="5" spans="1:16" ht="23.25" thickBot="1">
      <c r="A5" s="26" t="s">
        <v>49</v>
      </c>
      <c r="B5" s="27" t="s">
        <v>26</v>
      </c>
      <c r="C5" s="27" t="s">
        <v>28</v>
      </c>
      <c r="D5" s="27" t="s">
        <v>30</v>
      </c>
      <c r="E5" s="27" t="s">
        <v>32</v>
      </c>
      <c r="F5" s="42" t="s">
        <v>33</v>
      </c>
      <c r="G5" s="138"/>
      <c r="H5" s="23"/>
      <c r="I5" s="23"/>
      <c r="P5" s="25"/>
    </row>
    <row r="6" spans="1:16" ht="13.5" thickBot="1">
      <c r="A6" s="28" t="s">
        <v>50</v>
      </c>
      <c r="B6" s="63" t="s">
        <v>51</v>
      </c>
      <c r="C6" s="63" t="s">
        <v>52</v>
      </c>
      <c r="D6" s="63" t="s">
        <v>53</v>
      </c>
      <c r="E6" s="63" t="s">
        <v>54</v>
      </c>
      <c r="F6" s="64" t="s">
        <v>55</v>
      </c>
      <c r="G6" s="97" t="s">
        <v>20</v>
      </c>
      <c r="H6" s="23"/>
      <c r="I6" s="23"/>
      <c r="P6" s="25"/>
    </row>
    <row r="7" spans="1:16" ht="12.75">
      <c r="A7" s="98" t="s">
        <v>46</v>
      </c>
      <c r="B7" s="101">
        <v>5.320669483411736</v>
      </c>
      <c r="C7" s="102">
        <v>0.7440237253146132</v>
      </c>
      <c r="D7" s="102">
        <v>0.6480564158247724</v>
      </c>
      <c r="E7" s="103">
        <v>0.18846396694435016</v>
      </c>
      <c r="F7" s="104">
        <v>0</v>
      </c>
      <c r="G7" s="48">
        <v>14.608879492600423</v>
      </c>
      <c r="H7" s="23"/>
      <c r="I7" s="23"/>
      <c r="P7" s="25"/>
    </row>
    <row r="8" spans="1:16" ht="12.75">
      <c r="A8" s="98" t="s">
        <v>56</v>
      </c>
      <c r="B8" s="105">
        <v>29.63315757445683</v>
      </c>
      <c r="C8" s="18">
        <v>9.076199596990534</v>
      </c>
      <c r="D8" s="18">
        <v>4.46009503477965</v>
      </c>
      <c r="E8" s="40">
        <v>2.764087388807082</v>
      </c>
      <c r="F8" s="106">
        <v>1.1071046828763997</v>
      </c>
      <c r="G8" s="48">
        <v>99.871039408034</v>
      </c>
      <c r="H8" s="23"/>
      <c r="I8" s="23"/>
      <c r="P8" s="25"/>
    </row>
    <row r="9" spans="1:16" ht="12.75">
      <c r="A9" s="98" t="s">
        <v>9</v>
      </c>
      <c r="B9" s="105">
        <v>18.60082971108028</v>
      </c>
      <c r="C9" s="18">
        <v>15.679671350384695</v>
      </c>
      <c r="D9" s="18">
        <v>7.504756344144682</v>
      </c>
      <c r="E9" s="40">
        <v>4.507051102778753</v>
      </c>
      <c r="F9" s="106">
        <v>5.094991063773897</v>
      </c>
      <c r="G9" s="48">
        <v>108.68287526427062</v>
      </c>
      <c r="H9" s="23"/>
      <c r="I9" s="23"/>
      <c r="P9" s="25"/>
    </row>
    <row r="10" spans="1:16" ht="12.75">
      <c r="A10" s="98" t="s">
        <v>10</v>
      </c>
      <c r="B10" s="105">
        <v>16.595170783011927</v>
      </c>
      <c r="C10" s="18">
        <v>17.4981306242963</v>
      </c>
      <c r="D10" s="18">
        <v>13.044767538478204</v>
      </c>
      <c r="E10" s="40">
        <v>7.421450107766435</v>
      </c>
      <c r="F10" s="106">
        <v>5.09570512283731</v>
      </c>
      <c r="G10" s="48">
        <v>126.00211416490487</v>
      </c>
      <c r="H10" s="23"/>
      <c r="I10" s="23"/>
      <c r="P10" s="25"/>
    </row>
    <row r="11" spans="1:16" ht="12.75">
      <c r="A11" s="98" t="s">
        <v>11</v>
      </c>
      <c r="B11" s="105">
        <v>12.68634975658888</v>
      </c>
      <c r="C11" s="18">
        <v>19.82662947453504</v>
      </c>
      <c r="D11" s="18">
        <v>17.40206423688792</v>
      </c>
      <c r="E11" s="40">
        <v>15.341089458004628</v>
      </c>
      <c r="F11" s="106">
        <v>11.508246503336672</v>
      </c>
      <c r="G11" s="48">
        <v>161.1183932346723</v>
      </c>
      <c r="H11" s="23"/>
      <c r="I11" s="23"/>
      <c r="P11" s="25"/>
    </row>
    <row r="12" spans="1:16" ht="12.75">
      <c r="A12" s="98" t="s">
        <v>12</v>
      </c>
      <c r="B12" s="105">
        <v>8.998167834352289</v>
      </c>
      <c r="C12" s="18">
        <v>12.872113045759939</v>
      </c>
      <c r="D12" s="18">
        <v>23.627252049640436</v>
      </c>
      <c r="E12" s="40">
        <v>30.03064053857432</v>
      </c>
      <c r="F12" s="106">
        <v>34.824398339009555</v>
      </c>
      <c r="G12" s="48">
        <v>226.553911205074</v>
      </c>
      <c r="H12" s="23"/>
      <c r="I12" s="23"/>
      <c r="P12" s="25"/>
    </row>
    <row r="13" spans="1:16" ht="12.75">
      <c r="A13" s="98" t="s">
        <v>13</v>
      </c>
      <c r="B13" s="105">
        <v>5.593536444637152</v>
      </c>
      <c r="C13" s="18">
        <v>18.267711436730785</v>
      </c>
      <c r="D13" s="18">
        <v>22.444236414010756</v>
      </c>
      <c r="E13" s="40">
        <v>26.228841086558823</v>
      </c>
      <c r="F13" s="106">
        <v>23.308078783268563</v>
      </c>
      <c r="G13" s="48">
        <v>198.9154334038055</v>
      </c>
      <c r="H13" s="23"/>
      <c r="I13" s="23"/>
      <c r="P13" s="25"/>
    </row>
    <row r="14" spans="1:16" ht="13.5" thickBot="1">
      <c r="A14" s="98" t="s">
        <v>14</v>
      </c>
      <c r="B14" s="107">
        <v>2.5721184124608842</v>
      </c>
      <c r="C14" s="108">
        <v>6.035520745988109</v>
      </c>
      <c r="D14" s="108">
        <v>10.868771966233584</v>
      </c>
      <c r="E14" s="108">
        <v>13.518376350565617</v>
      </c>
      <c r="F14" s="109">
        <v>19.061475504897622</v>
      </c>
      <c r="G14" s="48">
        <v>106.24735729386893</v>
      </c>
      <c r="H14" s="23"/>
      <c r="I14" s="23"/>
      <c r="P14" s="25"/>
    </row>
    <row r="15" spans="1:9" ht="13.5" thickBot="1">
      <c r="A15" s="32" t="s">
        <v>20</v>
      </c>
      <c r="B15" s="99">
        <f>SUM(B7:B14)</f>
        <v>99.99999999999997</v>
      </c>
      <c r="C15" s="99">
        <f>SUM(C7:C14)</f>
        <v>100.00000000000001</v>
      </c>
      <c r="D15" s="99">
        <f>SUM(D7:D14)</f>
        <v>100</v>
      </c>
      <c r="E15" s="99">
        <f>SUM(E7:E14)</f>
        <v>100.00000000000001</v>
      </c>
      <c r="F15" s="100">
        <f>SUM(F7:F14)</f>
        <v>100.00000000000003</v>
      </c>
      <c r="G15" s="49">
        <v>1042</v>
      </c>
      <c r="H15" s="15"/>
      <c r="I15" s="23"/>
    </row>
    <row r="16" spans="1:9" ht="12.75">
      <c r="A16" s="58"/>
      <c r="B16" s="59"/>
      <c r="C16" s="59"/>
      <c r="D16" s="59"/>
      <c r="E16" s="59"/>
      <c r="F16" s="59"/>
      <c r="G16" s="24"/>
      <c r="H16" s="15"/>
      <c r="I16" s="23"/>
    </row>
    <row r="17" spans="1:9" ht="12.75">
      <c r="A17" s="58"/>
      <c r="B17" s="59"/>
      <c r="C17" s="59"/>
      <c r="D17" s="59"/>
      <c r="E17" s="59"/>
      <c r="F17" s="59"/>
      <c r="G17" s="24"/>
      <c r="H17" s="15"/>
      <c r="I17" s="23"/>
    </row>
    <row r="18" spans="1:9" ht="13.5" customHeight="1">
      <c r="A18" s="58"/>
      <c r="B18" s="59"/>
      <c r="C18" s="59"/>
      <c r="D18" s="59"/>
      <c r="E18" s="59"/>
      <c r="F18" s="59"/>
      <c r="G18" s="24"/>
      <c r="H18" s="15"/>
      <c r="I18" s="23"/>
    </row>
    <row r="19" spans="1:9" ht="12.75">
      <c r="A19" s="15"/>
      <c r="B19" s="15"/>
      <c r="C19" s="15"/>
      <c r="D19" s="15"/>
      <c r="E19" s="15"/>
      <c r="F19" s="15"/>
      <c r="G19" s="15"/>
      <c r="H19" s="15"/>
      <c r="I19" s="15"/>
    </row>
    <row r="20" spans="1:10" ht="12.75">
      <c r="A20" s="34" t="s">
        <v>2</v>
      </c>
      <c r="I20"/>
      <c r="J20"/>
    </row>
    <row r="21" spans="9:10" ht="12.75">
      <c r="I21"/>
      <c r="J21"/>
    </row>
    <row r="22" spans="2:12" ht="12.75" customHeight="1">
      <c r="B22" s="5" t="s">
        <v>58</v>
      </c>
      <c r="C22" s="5" t="s">
        <v>59</v>
      </c>
      <c r="D22" s="5" t="s">
        <v>60</v>
      </c>
      <c r="E22" s="5" t="s">
        <v>61</v>
      </c>
      <c r="F22" s="5" t="s">
        <v>62</v>
      </c>
      <c r="G22" s="5" t="s">
        <v>20</v>
      </c>
      <c r="I22"/>
      <c r="J22"/>
      <c r="K22" s="10"/>
      <c r="L22" s="10"/>
    </row>
    <row r="23" spans="2:12" ht="12.75">
      <c r="B23" s="35">
        <v>19</v>
      </c>
      <c r="C23" s="35">
        <v>0</v>
      </c>
      <c r="D23" s="35">
        <v>4</v>
      </c>
      <c r="E23" s="35">
        <v>3</v>
      </c>
      <c r="F23" s="35">
        <v>1</v>
      </c>
      <c r="G23" s="50">
        <f>SUM(B23:F23)</f>
        <v>27</v>
      </c>
      <c r="I23"/>
      <c r="J23"/>
      <c r="K23" s="10"/>
      <c r="L23" s="10"/>
    </row>
    <row r="24" spans="9:12" ht="12.75">
      <c r="I24"/>
      <c r="J24"/>
      <c r="K24" s="10"/>
      <c r="L24" s="10"/>
    </row>
    <row r="25" spans="9:12" ht="12.75">
      <c r="I25"/>
      <c r="J25"/>
      <c r="K25" s="10"/>
      <c r="L25" s="10"/>
    </row>
    <row r="26" ht="12.75">
      <c r="A26" s="34" t="s">
        <v>66</v>
      </c>
    </row>
    <row r="27" ht="13.5" thickBot="1"/>
    <row r="28" spans="1:10" ht="45">
      <c r="A28" s="12" t="s">
        <v>21</v>
      </c>
      <c r="B28" s="29" t="s">
        <v>51</v>
      </c>
      <c r="C28" s="29" t="s">
        <v>52</v>
      </c>
      <c r="D28" s="29" t="s">
        <v>53</v>
      </c>
      <c r="E28" s="29" t="s">
        <v>54</v>
      </c>
      <c r="F28" s="30" t="s">
        <v>55</v>
      </c>
      <c r="G28" s="36" t="s">
        <v>63</v>
      </c>
      <c r="H28" s="6" t="s">
        <v>22</v>
      </c>
      <c r="I28" s="36" t="s">
        <v>70</v>
      </c>
      <c r="J28" s="36" t="s">
        <v>23</v>
      </c>
    </row>
    <row r="29" spans="1:10" ht="12.75">
      <c r="A29" s="31" t="s">
        <v>46</v>
      </c>
      <c r="B29" s="7">
        <f>(B7*$B$23)/100</f>
        <v>1.0109272018482298</v>
      </c>
      <c r="C29" s="7">
        <f aca="true" t="shared" si="0" ref="C29:C37">(C7*$C$23)/100</f>
        <v>0</v>
      </c>
      <c r="D29" s="7">
        <f aca="true" t="shared" si="1" ref="D29:D37">(D7*$D$23)/100</f>
        <v>0.025922256632990893</v>
      </c>
      <c r="E29" s="7">
        <f aca="true" t="shared" si="2" ref="E29:E37">(E7*$E$23)/100</f>
        <v>0.005653919008330505</v>
      </c>
      <c r="F29" s="7">
        <f aca="true" t="shared" si="3" ref="F29:F37">(F7*$F$23)/100</f>
        <v>0</v>
      </c>
      <c r="G29" s="37">
        <f aca="true" t="shared" si="4" ref="G29:G36">SUM(B29:F29)</f>
        <v>1.0425033774895511</v>
      </c>
      <c r="H29" s="38">
        <f aca="true" t="shared" si="5" ref="H29:H36">(G29/$G$37)*100</f>
        <v>3.861123620331671</v>
      </c>
      <c r="I29" s="46">
        <v>19</v>
      </c>
      <c r="J29" s="53">
        <f>I29*G29</f>
        <v>19.807564172301472</v>
      </c>
    </row>
    <row r="30" spans="1:10" ht="12.75">
      <c r="A30" s="31" t="s">
        <v>56</v>
      </c>
      <c r="B30" s="7">
        <f>(B8*$B$23)/100</f>
        <v>5.6302999391467985</v>
      </c>
      <c r="C30" s="7">
        <f t="shared" si="0"/>
        <v>0</v>
      </c>
      <c r="D30" s="7">
        <f t="shared" si="1"/>
        <v>0.178403801391186</v>
      </c>
      <c r="E30" s="7">
        <f t="shared" si="2"/>
        <v>0.08292262166421245</v>
      </c>
      <c r="F30" s="7">
        <f t="shared" si="3"/>
        <v>0.011071046828763998</v>
      </c>
      <c r="G30" s="37">
        <f t="shared" si="4"/>
        <v>5.902697409030961</v>
      </c>
      <c r="H30" s="38">
        <f t="shared" si="5"/>
        <v>21.861842255670226</v>
      </c>
      <c r="I30" s="46">
        <v>25</v>
      </c>
      <c r="J30" s="53">
        <f aca="true" t="shared" si="6" ref="J30:J36">I30*G30</f>
        <v>147.56743522577403</v>
      </c>
    </row>
    <row r="31" spans="1:10" ht="12.75">
      <c r="A31" s="6" t="s">
        <v>9</v>
      </c>
      <c r="B31" s="7">
        <f aca="true" t="shared" si="7" ref="B31:B36">(B9*$B$23)/100</f>
        <v>3.534157645105253</v>
      </c>
      <c r="C31" s="7">
        <f t="shared" si="0"/>
        <v>0</v>
      </c>
      <c r="D31" s="7">
        <f t="shared" si="1"/>
        <v>0.3001902537657873</v>
      </c>
      <c r="E31" s="7">
        <f t="shared" si="2"/>
        <v>0.1352115330833626</v>
      </c>
      <c r="F31" s="7">
        <f t="shared" si="3"/>
        <v>0.05094991063773897</v>
      </c>
      <c r="G31" s="37">
        <f t="shared" si="4"/>
        <v>4.020509342592142</v>
      </c>
      <c r="H31" s="38">
        <f t="shared" si="5"/>
        <v>14.89077534293386</v>
      </c>
      <c r="I31" s="46">
        <v>35</v>
      </c>
      <c r="J31" s="53">
        <f t="shared" si="6"/>
        <v>140.71782699072497</v>
      </c>
    </row>
    <row r="32" spans="1:10" ht="12.75">
      <c r="A32" s="6" t="s">
        <v>10</v>
      </c>
      <c r="B32" s="7">
        <f t="shared" si="7"/>
        <v>3.1530824487722664</v>
      </c>
      <c r="C32" s="7">
        <f t="shared" si="0"/>
        <v>0</v>
      </c>
      <c r="D32" s="7">
        <f t="shared" si="1"/>
        <v>0.5217907015391282</v>
      </c>
      <c r="E32" s="7">
        <f t="shared" si="2"/>
        <v>0.22264350323299303</v>
      </c>
      <c r="F32" s="7">
        <f t="shared" si="3"/>
        <v>0.0509570512283731</v>
      </c>
      <c r="G32" s="37">
        <f t="shared" si="4"/>
        <v>3.948473704772761</v>
      </c>
      <c r="H32" s="38">
        <f t="shared" si="5"/>
        <v>14.623976684343559</v>
      </c>
      <c r="I32" s="46">
        <v>45</v>
      </c>
      <c r="J32" s="53">
        <f t="shared" si="6"/>
        <v>177.68131671477425</v>
      </c>
    </row>
    <row r="33" spans="1:10" ht="12.75">
      <c r="A33" s="6" t="s">
        <v>11</v>
      </c>
      <c r="B33" s="7">
        <f t="shared" si="7"/>
        <v>2.4104064537518872</v>
      </c>
      <c r="C33" s="7">
        <f t="shared" si="0"/>
        <v>0</v>
      </c>
      <c r="D33" s="7">
        <f t="shared" si="1"/>
        <v>0.6960825694755168</v>
      </c>
      <c r="E33" s="7">
        <f t="shared" si="2"/>
        <v>0.4602326837401388</v>
      </c>
      <c r="F33" s="7">
        <f t="shared" si="3"/>
        <v>0.11508246503336672</v>
      </c>
      <c r="G33" s="37">
        <f t="shared" si="4"/>
        <v>3.681804172000909</v>
      </c>
      <c r="H33" s="38">
        <f t="shared" si="5"/>
        <v>13.636311748151517</v>
      </c>
      <c r="I33" s="46">
        <v>55</v>
      </c>
      <c r="J33" s="53">
        <f t="shared" si="6"/>
        <v>202.49922946005</v>
      </c>
    </row>
    <row r="34" spans="1:10" ht="12.75">
      <c r="A34" s="6" t="s">
        <v>12</v>
      </c>
      <c r="B34" s="7">
        <f t="shared" si="7"/>
        <v>1.709651888526935</v>
      </c>
      <c r="C34" s="7">
        <f t="shared" si="0"/>
        <v>0</v>
      </c>
      <c r="D34" s="7">
        <f t="shared" si="1"/>
        <v>0.9450900819856174</v>
      </c>
      <c r="E34" s="7">
        <f t="shared" si="2"/>
        <v>0.9009192161572297</v>
      </c>
      <c r="F34" s="7">
        <f t="shared" si="3"/>
        <v>0.34824398339009555</v>
      </c>
      <c r="G34" s="37">
        <f t="shared" si="4"/>
        <v>3.903905170059878</v>
      </c>
      <c r="H34" s="38">
        <f t="shared" si="5"/>
        <v>14.458908037258809</v>
      </c>
      <c r="I34" s="46">
        <v>65</v>
      </c>
      <c r="J34" s="53">
        <f t="shared" si="6"/>
        <v>253.7538360538921</v>
      </c>
    </row>
    <row r="35" spans="1:10" ht="12.75">
      <c r="A35" s="6" t="s">
        <v>13</v>
      </c>
      <c r="B35" s="7">
        <f t="shared" si="7"/>
        <v>1.062771924481059</v>
      </c>
      <c r="C35" s="7">
        <f t="shared" si="0"/>
        <v>0</v>
      </c>
      <c r="D35" s="7">
        <f t="shared" si="1"/>
        <v>0.8977694565604303</v>
      </c>
      <c r="E35" s="7">
        <f t="shared" si="2"/>
        <v>0.7868652325967648</v>
      </c>
      <c r="F35" s="7">
        <f t="shared" si="3"/>
        <v>0.23308078783268563</v>
      </c>
      <c r="G35" s="37">
        <f t="shared" si="4"/>
        <v>2.9804874014709393</v>
      </c>
      <c r="H35" s="38">
        <f t="shared" si="5"/>
        <v>11.038842227670145</v>
      </c>
      <c r="I35" s="46">
        <v>75</v>
      </c>
      <c r="J35" s="53">
        <f t="shared" si="6"/>
        <v>223.53655511032045</v>
      </c>
    </row>
    <row r="36" spans="1:10" ht="13.5" thickBot="1">
      <c r="A36" s="6" t="s">
        <v>48</v>
      </c>
      <c r="B36" s="7">
        <f t="shared" si="7"/>
        <v>0.48870249836756796</v>
      </c>
      <c r="C36" s="7">
        <f t="shared" si="0"/>
        <v>0</v>
      </c>
      <c r="D36" s="7">
        <f t="shared" si="1"/>
        <v>0.43475087864934336</v>
      </c>
      <c r="E36" s="7">
        <f t="shared" si="2"/>
        <v>0.40555129051696853</v>
      </c>
      <c r="F36" s="7">
        <f t="shared" si="3"/>
        <v>0.1906147550489762</v>
      </c>
      <c r="G36" s="37">
        <f t="shared" si="4"/>
        <v>1.519619422582856</v>
      </c>
      <c r="H36" s="38">
        <f t="shared" si="5"/>
        <v>5.628220083640207</v>
      </c>
      <c r="I36" s="46">
        <v>84</v>
      </c>
      <c r="J36" s="55">
        <f t="shared" si="6"/>
        <v>127.64803149695992</v>
      </c>
    </row>
    <row r="37" spans="1:10" ht="13.5" thickBot="1">
      <c r="A37" s="6" t="s">
        <v>64</v>
      </c>
      <c r="B37" s="7">
        <f>SUM(B30:B36)</f>
        <v>17.98907279815177</v>
      </c>
      <c r="C37" s="7">
        <f t="shared" si="0"/>
        <v>0</v>
      </c>
      <c r="D37" s="7">
        <f t="shared" si="1"/>
        <v>4</v>
      </c>
      <c r="E37" s="7">
        <f t="shared" si="2"/>
        <v>3.0000000000000004</v>
      </c>
      <c r="F37" s="7">
        <f t="shared" si="3"/>
        <v>1.0000000000000002</v>
      </c>
      <c r="G37" s="51">
        <f>SUM(G29:G36)</f>
        <v>27</v>
      </c>
      <c r="H37" s="13">
        <f>SUM(H29:H36)</f>
        <v>99.99999999999999</v>
      </c>
      <c r="I37" s="54"/>
      <c r="J37" s="56">
        <f>SUM(J29:J36)/G37</f>
        <v>47.89673315647397</v>
      </c>
    </row>
    <row r="39" ht="12.75">
      <c r="A39" s="34" t="s">
        <v>67</v>
      </c>
    </row>
  </sheetData>
  <sheetProtection/>
  <mergeCells count="2">
    <mergeCell ref="A4:F4"/>
    <mergeCell ref="G4:G5"/>
  </mergeCells>
  <printOptions gridLines="1"/>
  <pageMargins left="0.5905511811023623" right="0.5905511811023623" top="0.7874015748031497" bottom="0.7874015748031497" header="0.5118110236220472" footer="0.5118110236220472"/>
  <pageSetup cellComments="asDisplayed"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42">
      <selection activeCell="J15" sqref="J15"/>
    </sheetView>
  </sheetViews>
  <sheetFormatPr defaultColWidth="10.75390625" defaultRowHeight="12"/>
  <cols>
    <col min="1" max="1" width="8.875" style="2" customWidth="1"/>
    <col min="2" max="2" width="10.125" style="2" customWidth="1"/>
    <col min="3" max="4" width="9.25390625" style="2" customWidth="1"/>
    <col min="5" max="5" width="9.75390625" style="2" customWidth="1"/>
    <col min="6" max="16" width="9.375" style="2" customWidth="1"/>
    <col min="17" max="17" width="8.125" style="2" customWidth="1"/>
    <col min="18" max="18" width="7.875" style="2" customWidth="1"/>
    <col min="19" max="16384" width="10.75390625" style="2" customWidth="1"/>
  </cols>
  <sheetData>
    <row r="1" spans="1:10" ht="15.75" customHeight="1">
      <c r="A1" s="20" t="s">
        <v>72</v>
      </c>
      <c r="B1" s="21"/>
      <c r="C1" s="22"/>
      <c r="D1" s="22"/>
      <c r="E1" s="22"/>
      <c r="F1" s="22"/>
      <c r="G1" s="22"/>
      <c r="H1" s="22"/>
      <c r="I1" s="22"/>
      <c r="J1" s="22"/>
    </row>
    <row r="3" ht="13.5" thickBot="1"/>
    <row r="4" spans="1:16" ht="41.25" customHeight="1" thickBot="1">
      <c r="A4" s="135" t="s">
        <v>68</v>
      </c>
      <c r="B4" s="136"/>
      <c r="C4" s="136"/>
      <c r="D4" s="136"/>
      <c r="E4" s="136"/>
      <c r="F4" s="136"/>
      <c r="G4" s="137" t="s">
        <v>65</v>
      </c>
      <c r="H4" s="23"/>
      <c r="P4" s="25"/>
    </row>
    <row r="5" spans="1:16" ht="23.25" thickBot="1">
      <c r="A5" s="26" t="s">
        <v>49</v>
      </c>
      <c r="B5" s="41" t="s">
        <v>25</v>
      </c>
      <c r="C5" s="41" t="s">
        <v>27</v>
      </c>
      <c r="D5" s="41" t="s">
        <v>29</v>
      </c>
      <c r="E5" s="41" t="s">
        <v>31</v>
      </c>
      <c r="F5" s="41" t="s">
        <v>33</v>
      </c>
      <c r="G5" s="138"/>
      <c r="H5" s="23"/>
      <c r="I5" s="23"/>
      <c r="P5" s="25"/>
    </row>
    <row r="6" spans="1:16" ht="12.75">
      <c r="A6" s="28" t="s">
        <v>50</v>
      </c>
      <c r="B6" s="29" t="s">
        <v>51</v>
      </c>
      <c r="C6" s="29" t="s">
        <v>52</v>
      </c>
      <c r="D6" s="29" t="s">
        <v>53</v>
      </c>
      <c r="E6" s="29" t="s">
        <v>54</v>
      </c>
      <c r="F6" s="43" t="s">
        <v>55</v>
      </c>
      <c r="G6" s="47" t="s">
        <v>20</v>
      </c>
      <c r="H6" s="23"/>
      <c r="I6" s="23"/>
      <c r="P6" s="25"/>
    </row>
    <row r="7" spans="1:16" ht="12.75">
      <c r="A7" s="31" t="s">
        <v>46</v>
      </c>
      <c r="B7" s="53">
        <v>4.906841404846266</v>
      </c>
      <c r="C7" s="53">
        <v>0.3902969679512174</v>
      </c>
      <c r="D7" s="53">
        <v>0.4385415759266815</v>
      </c>
      <c r="E7" s="53">
        <v>0.3586992729378919</v>
      </c>
      <c r="F7" s="53">
        <v>0</v>
      </c>
      <c r="G7" s="130">
        <v>6.608879492600423</v>
      </c>
      <c r="H7" s="23"/>
      <c r="I7" s="23"/>
      <c r="P7" s="25"/>
    </row>
    <row r="8" spans="1:16" ht="12.75">
      <c r="A8" s="31" t="s">
        <v>56</v>
      </c>
      <c r="B8" s="53">
        <v>30.29477966402932</v>
      </c>
      <c r="C8" s="53">
        <v>10.379949543528124</v>
      </c>
      <c r="D8" s="53">
        <v>3.3173536058729445</v>
      </c>
      <c r="E8" s="53">
        <v>3.758402166610567</v>
      </c>
      <c r="F8" s="53">
        <v>1.3287043051750125</v>
      </c>
      <c r="G8" s="130">
        <v>52.87103594080339</v>
      </c>
      <c r="H8" s="23"/>
      <c r="I8" s="23"/>
      <c r="P8" s="25"/>
    </row>
    <row r="9" spans="1:16" ht="12.75">
      <c r="A9" s="31" t="s">
        <v>9</v>
      </c>
      <c r="B9" s="53">
        <v>23.491571604204914</v>
      </c>
      <c r="C9" s="129">
        <v>13.511062864467796</v>
      </c>
      <c r="D9" s="129">
        <v>11.587666684485884</v>
      </c>
      <c r="E9" s="129">
        <v>4.88766748429284</v>
      </c>
      <c r="F9" s="129">
        <v>5.325909013160642</v>
      </c>
      <c r="G9" s="130">
        <v>61.68287526427061</v>
      </c>
      <c r="H9" s="23"/>
      <c r="I9" s="23"/>
      <c r="P9" s="25"/>
    </row>
    <row r="10" spans="1:16" ht="12.75">
      <c r="A10" s="31" t="s">
        <v>10</v>
      </c>
      <c r="B10" s="53">
        <v>20.377330318768305</v>
      </c>
      <c r="C10" s="129">
        <v>21.958668628261957</v>
      </c>
      <c r="D10" s="129">
        <v>11.551127784212593</v>
      </c>
      <c r="E10" s="129">
        <v>10.460889907508978</v>
      </c>
      <c r="F10" s="129">
        <v>7.819555101082908</v>
      </c>
      <c r="G10" s="130">
        <v>76.00211416490487</v>
      </c>
      <c r="H10" s="23"/>
      <c r="I10" s="23"/>
      <c r="P10" s="25"/>
    </row>
    <row r="11" spans="1:16" ht="12.75">
      <c r="A11" s="31" t="s">
        <v>11</v>
      </c>
      <c r="B11" s="53">
        <v>15.9107343400253</v>
      </c>
      <c r="C11" s="129">
        <v>20.897469029126626</v>
      </c>
      <c r="D11" s="129">
        <v>20.98328937981213</v>
      </c>
      <c r="E11" s="129">
        <v>15.901268779174238</v>
      </c>
      <c r="F11" s="129">
        <v>10.909491305392043</v>
      </c>
      <c r="G11" s="130">
        <v>88.11839323467231</v>
      </c>
      <c r="H11" s="23"/>
      <c r="I11" s="23"/>
      <c r="P11" s="25"/>
    </row>
    <row r="12" spans="1:16" ht="12.75">
      <c r="A12" s="31" t="s">
        <v>12</v>
      </c>
      <c r="B12" s="53">
        <v>3.8823360565816616</v>
      </c>
      <c r="C12" s="129">
        <v>12.433746264731642</v>
      </c>
      <c r="D12" s="129">
        <v>24.495679455333214</v>
      </c>
      <c r="E12" s="129">
        <v>30.668787836189757</v>
      </c>
      <c r="F12" s="129">
        <v>40.20825315497735</v>
      </c>
      <c r="G12" s="130">
        <v>114.55391120507399</v>
      </c>
      <c r="H12" s="23"/>
      <c r="I12" s="23"/>
      <c r="P12" s="25"/>
    </row>
    <row r="13" spans="1:16" ht="12.75">
      <c r="A13" s="31" t="s">
        <v>13</v>
      </c>
      <c r="B13" s="53">
        <v>1.1364066115442142</v>
      </c>
      <c r="C13" s="129">
        <v>15.441910683618328</v>
      </c>
      <c r="D13" s="129">
        <v>18.67102548259888</v>
      </c>
      <c r="E13" s="129">
        <v>23.447554354921284</v>
      </c>
      <c r="F13" s="129">
        <v>24.631097152721047</v>
      </c>
      <c r="G13" s="130">
        <v>85.91543340380551</v>
      </c>
      <c r="H13" s="23"/>
      <c r="I13" s="23"/>
      <c r="P13" s="25"/>
    </row>
    <row r="14" spans="1:16" ht="12.75">
      <c r="A14" s="31" t="s">
        <v>14</v>
      </c>
      <c r="B14" s="53">
        <v>0</v>
      </c>
      <c r="C14" s="129">
        <v>4.986896018314307</v>
      </c>
      <c r="D14" s="129">
        <v>8.95531603175769</v>
      </c>
      <c r="E14" s="129">
        <v>10.516730198364433</v>
      </c>
      <c r="F14" s="129">
        <v>9.776989967491003</v>
      </c>
      <c r="G14" s="130">
        <v>35.24735729386893</v>
      </c>
      <c r="H14" s="23"/>
      <c r="I14" s="23"/>
      <c r="P14" s="25"/>
    </row>
    <row r="15" spans="1:9" ht="13.5" thickBot="1">
      <c r="A15" s="32" t="s">
        <v>20</v>
      </c>
      <c r="B15" s="99">
        <f aca="true" t="shared" si="0" ref="B15:G15">SUM(B7:B14)</f>
        <v>99.99999999999999</v>
      </c>
      <c r="C15" s="99">
        <f t="shared" si="0"/>
        <v>100</v>
      </c>
      <c r="D15" s="99">
        <f t="shared" si="0"/>
        <v>100.00000000000001</v>
      </c>
      <c r="E15" s="99">
        <f t="shared" si="0"/>
        <v>99.99999999999999</v>
      </c>
      <c r="F15" s="99">
        <f t="shared" si="0"/>
        <v>100</v>
      </c>
      <c r="G15" s="33">
        <f t="shared" si="0"/>
        <v>521.0000000000001</v>
      </c>
      <c r="H15" s="15"/>
      <c r="I15" s="23"/>
    </row>
    <row r="16" spans="1:9" ht="12.75">
      <c r="A16" s="58"/>
      <c r="B16" s="59"/>
      <c r="C16" s="59"/>
      <c r="D16" s="59"/>
      <c r="E16" s="59"/>
      <c r="F16" s="59"/>
      <c r="G16" s="59"/>
      <c r="H16" s="15"/>
      <c r="I16" s="23"/>
    </row>
    <row r="17" spans="1:9" ht="12.75">
      <c r="A17" s="58"/>
      <c r="B17" s="59"/>
      <c r="C17" s="59"/>
      <c r="D17" s="59"/>
      <c r="E17" s="59"/>
      <c r="F17" s="59"/>
      <c r="G17" s="59"/>
      <c r="H17" s="15"/>
      <c r="I17" s="23"/>
    </row>
    <row r="18" spans="1:9" ht="12.75">
      <c r="A18" s="58"/>
      <c r="B18" s="59"/>
      <c r="C18" s="59"/>
      <c r="D18" s="59"/>
      <c r="E18" s="59"/>
      <c r="F18" s="59"/>
      <c r="G18" s="59"/>
      <c r="H18" s="15"/>
      <c r="I18" s="23"/>
    </row>
    <row r="19" spans="1:9" ht="12.75">
      <c r="A19" s="15"/>
      <c r="B19" s="15"/>
      <c r="C19" s="15"/>
      <c r="D19" s="15"/>
      <c r="E19" s="15"/>
      <c r="F19" s="15"/>
      <c r="G19" s="15"/>
      <c r="H19" s="15"/>
      <c r="I19" s="15"/>
    </row>
    <row r="20" ht="12.75">
      <c r="A20" s="34" t="s">
        <v>2</v>
      </c>
    </row>
    <row r="22" spans="2:12" ht="12.75" customHeight="1">
      <c r="B22" s="5" t="s">
        <v>58</v>
      </c>
      <c r="C22" s="5" t="s">
        <v>59</v>
      </c>
      <c r="D22" s="5" t="s">
        <v>60</v>
      </c>
      <c r="E22" s="5" t="s">
        <v>61</v>
      </c>
      <c r="F22" s="5" t="s">
        <v>62</v>
      </c>
      <c r="G22" s="5" t="s">
        <v>20</v>
      </c>
      <c r="I22"/>
      <c r="J22"/>
      <c r="K22" s="10"/>
      <c r="L22" s="10"/>
    </row>
    <row r="23" spans="2:12" ht="12.75">
      <c r="B23" s="35">
        <v>19</v>
      </c>
      <c r="C23" s="35">
        <v>0</v>
      </c>
      <c r="D23" s="35">
        <v>4</v>
      </c>
      <c r="E23" s="35">
        <v>3</v>
      </c>
      <c r="F23" s="35">
        <v>1</v>
      </c>
      <c r="G23" s="50">
        <f>SUM(B23:F23)</f>
        <v>27</v>
      </c>
      <c r="I23"/>
      <c r="J23"/>
      <c r="K23" s="10"/>
      <c r="L23" s="10"/>
    </row>
    <row r="24" spans="10:12" ht="12.75">
      <c r="J24" s="120"/>
      <c r="K24" s="10"/>
      <c r="L24" s="10"/>
    </row>
    <row r="25" spans="10:12" ht="12.75">
      <c r="J25" s="120"/>
      <c r="K25" s="10"/>
      <c r="L25" s="10"/>
    </row>
    <row r="26" ht="12.75">
      <c r="A26" s="34" t="s">
        <v>66</v>
      </c>
    </row>
    <row r="27" ht="13.5" thickBot="1">
      <c r="A27" s="34"/>
    </row>
    <row r="28" spans="1:10" ht="51">
      <c r="A28" s="12" t="s">
        <v>21</v>
      </c>
      <c r="B28" s="29" t="s">
        <v>51</v>
      </c>
      <c r="C28" s="29" t="s">
        <v>52</v>
      </c>
      <c r="D28" s="29" t="s">
        <v>53</v>
      </c>
      <c r="E28" s="29" t="s">
        <v>54</v>
      </c>
      <c r="F28" s="30" t="s">
        <v>55</v>
      </c>
      <c r="G28" s="36" t="s">
        <v>63</v>
      </c>
      <c r="H28" s="6" t="s">
        <v>22</v>
      </c>
      <c r="I28" s="52" t="s">
        <v>70</v>
      </c>
      <c r="J28" s="52" t="s">
        <v>23</v>
      </c>
    </row>
    <row r="29" spans="1:10" ht="12.75">
      <c r="A29" s="31" t="s">
        <v>46</v>
      </c>
      <c r="B29" s="7">
        <f>(B7*$B$23)/100</f>
        <v>0.9322998669207905</v>
      </c>
      <c r="C29" s="7">
        <f>(C7*$C$23)/100</f>
        <v>0</v>
      </c>
      <c r="D29" s="7">
        <f>(D7*$D$23)/100</f>
        <v>0.01754166303706726</v>
      </c>
      <c r="E29" s="7">
        <f>(E7*$E$23)/100</f>
        <v>0.010760978188136755</v>
      </c>
      <c r="F29" s="7">
        <f>(F7*$F$23)/100</f>
        <v>0</v>
      </c>
      <c r="G29" s="37">
        <f aca="true" t="shared" si="1" ref="G29:G36">SUM(B29:F29)</f>
        <v>0.9606025081459945</v>
      </c>
      <c r="H29" s="38">
        <f>(G29/$G$37)*100</f>
        <v>3.5577870672073875</v>
      </c>
      <c r="I29" s="46">
        <v>19</v>
      </c>
      <c r="J29" s="53">
        <f>I29*G29</f>
        <v>18.251447654773894</v>
      </c>
    </row>
    <row r="30" spans="1:10" ht="12.75">
      <c r="A30" s="31" t="s">
        <v>56</v>
      </c>
      <c r="B30" s="7">
        <f aca="true" t="shared" si="2" ref="B30:B36">(B8*$B$23)/100</f>
        <v>5.756008136165571</v>
      </c>
      <c r="C30" s="7">
        <f aca="true" t="shared" si="3" ref="C30:C36">(C8*$C$23)/100</f>
        <v>0</v>
      </c>
      <c r="D30" s="7">
        <f aca="true" t="shared" si="4" ref="D30:D36">(D8*$D$23)/100</f>
        <v>0.13269414423491777</v>
      </c>
      <c r="E30" s="7">
        <f aca="true" t="shared" si="5" ref="E30:E36">(E8*$E$23)/100</f>
        <v>0.112752064998317</v>
      </c>
      <c r="F30" s="7">
        <f aca="true" t="shared" si="6" ref="F30:F36">(F8*$F$23)/100</f>
        <v>0.013287043051750125</v>
      </c>
      <c r="G30" s="37">
        <f t="shared" si="1"/>
        <v>6.014741388450556</v>
      </c>
      <c r="H30" s="38">
        <f aca="true" t="shared" si="7" ref="H30:H36">(G30/$G$37)*100</f>
        <v>22.276819957224284</v>
      </c>
      <c r="I30" s="46">
        <v>25</v>
      </c>
      <c r="J30" s="53">
        <f aca="true" t="shared" si="8" ref="J30:J36">I30*G30</f>
        <v>150.3685347112639</v>
      </c>
    </row>
    <row r="31" spans="1:10" ht="12.75">
      <c r="A31" s="6" t="s">
        <v>9</v>
      </c>
      <c r="B31" s="7">
        <f t="shared" si="2"/>
        <v>4.463398604798934</v>
      </c>
      <c r="C31" s="7">
        <f t="shared" si="3"/>
        <v>0</v>
      </c>
      <c r="D31" s="7">
        <f t="shared" si="4"/>
        <v>0.46350666737943536</v>
      </c>
      <c r="E31" s="7">
        <f t="shared" si="5"/>
        <v>0.14663002452878518</v>
      </c>
      <c r="F31" s="7">
        <f t="shared" si="6"/>
        <v>0.053259090131606415</v>
      </c>
      <c r="G31" s="37">
        <f t="shared" si="1"/>
        <v>5.126794386838761</v>
      </c>
      <c r="H31" s="38">
        <f t="shared" si="7"/>
        <v>18.988127358662084</v>
      </c>
      <c r="I31" s="46">
        <v>35</v>
      </c>
      <c r="J31" s="53">
        <f t="shared" si="8"/>
        <v>179.43780353935665</v>
      </c>
    </row>
    <row r="32" spans="1:10" ht="12.75">
      <c r="A32" s="6" t="s">
        <v>10</v>
      </c>
      <c r="B32" s="7">
        <f t="shared" si="2"/>
        <v>3.8716927605659777</v>
      </c>
      <c r="C32" s="7">
        <f t="shared" si="3"/>
        <v>0</v>
      </c>
      <c r="D32" s="7">
        <f t="shared" si="4"/>
        <v>0.46204511136850374</v>
      </c>
      <c r="E32" s="7">
        <f t="shared" si="5"/>
        <v>0.31382669722526935</v>
      </c>
      <c r="F32" s="7">
        <f t="shared" si="6"/>
        <v>0.07819555101082908</v>
      </c>
      <c r="G32" s="37">
        <f t="shared" si="1"/>
        <v>4.7257601201705794</v>
      </c>
      <c r="H32" s="38">
        <f t="shared" si="7"/>
        <v>17.50281525989104</v>
      </c>
      <c r="I32" s="46">
        <v>45</v>
      </c>
      <c r="J32" s="53">
        <f t="shared" si="8"/>
        <v>212.65920540767607</v>
      </c>
    </row>
    <row r="33" spans="1:10" ht="12.75">
      <c r="A33" s="6" t="s">
        <v>11</v>
      </c>
      <c r="B33" s="7">
        <f t="shared" si="2"/>
        <v>3.0230395246048065</v>
      </c>
      <c r="C33" s="7">
        <f t="shared" si="3"/>
        <v>0</v>
      </c>
      <c r="D33" s="7">
        <f t="shared" si="4"/>
        <v>0.8393315751924852</v>
      </c>
      <c r="E33" s="7">
        <f t="shared" si="5"/>
        <v>0.47703806337522714</v>
      </c>
      <c r="F33" s="7">
        <f t="shared" si="6"/>
        <v>0.10909491305392044</v>
      </c>
      <c r="G33" s="37">
        <f t="shared" si="1"/>
        <v>4.448504076226439</v>
      </c>
      <c r="H33" s="38">
        <f t="shared" si="7"/>
        <v>16.475941023060887</v>
      </c>
      <c r="I33" s="46">
        <v>55</v>
      </c>
      <c r="J33" s="53">
        <f t="shared" si="8"/>
        <v>244.66772419245416</v>
      </c>
    </row>
    <row r="34" spans="1:10" ht="12.75">
      <c r="A34" s="6" t="s">
        <v>12</v>
      </c>
      <c r="B34" s="7">
        <f t="shared" si="2"/>
        <v>0.7376438507505156</v>
      </c>
      <c r="C34" s="7">
        <f t="shared" si="3"/>
        <v>0</v>
      </c>
      <c r="D34" s="7">
        <f t="shared" si="4"/>
        <v>0.9798271782133285</v>
      </c>
      <c r="E34" s="7">
        <f t="shared" si="5"/>
        <v>0.9200636350856928</v>
      </c>
      <c r="F34" s="7">
        <f t="shared" si="6"/>
        <v>0.40208253154977347</v>
      </c>
      <c r="G34" s="37">
        <f t="shared" si="1"/>
        <v>3.0396171955993103</v>
      </c>
      <c r="H34" s="38">
        <f t="shared" si="7"/>
        <v>11.257841465182631</v>
      </c>
      <c r="I34" s="46">
        <v>65</v>
      </c>
      <c r="J34" s="53">
        <f t="shared" si="8"/>
        <v>197.57511771395517</v>
      </c>
    </row>
    <row r="35" spans="1:10" ht="12.75">
      <c r="A35" s="6" t="s">
        <v>13</v>
      </c>
      <c r="B35" s="7">
        <f t="shared" si="2"/>
        <v>0.21591725619340071</v>
      </c>
      <c r="C35" s="7">
        <f t="shared" si="3"/>
        <v>0</v>
      </c>
      <c r="D35" s="7">
        <f t="shared" si="4"/>
        <v>0.7468410193039552</v>
      </c>
      <c r="E35" s="7">
        <f t="shared" si="5"/>
        <v>0.7034266306476386</v>
      </c>
      <c r="F35" s="7">
        <f t="shared" si="6"/>
        <v>0.24631097152721046</v>
      </c>
      <c r="G35" s="37">
        <f t="shared" si="1"/>
        <v>1.912495877672205</v>
      </c>
      <c r="H35" s="38">
        <f t="shared" si="7"/>
        <v>7.0833180654526124</v>
      </c>
      <c r="I35" s="46">
        <v>75</v>
      </c>
      <c r="J35" s="53">
        <f t="shared" si="8"/>
        <v>143.43719082541537</v>
      </c>
    </row>
    <row r="36" spans="1:10" ht="13.5" thickBot="1">
      <c r="A36" s="6" t="s">
        <v>48</v>
      </c>
      <c r="B36" s="7">
        <f t="shared" si="2"/>
        <v>0</v>
      </c>
      <c r="C36" s="7">
        <f t="shared" si="3"/>
        <v>0</v>
      </c>
      <c r="D36" s="7">
        <f t="shared" si="4"/>
        <v>0.3582126412703076</v>
      </c>
      <c r="E36" s="7">
        <f t="shared" si="5"/>
        <v>0.31550190595093297</v>
      </c>
      <c r="F36" s="7">
        <f t="shared" si="6"/>
        <v>0.09776989967491004</v>
      </c>
      <c r="G36" s="37">
        <f t="shared" si="1"/>
        <v>0.7714844468961506</v>
      </c>
      <c r="H36" s="38">
        <f t="shared" si="7"/>
        <v>2.8573498033190767</v>
      </c>
      <c r="I36" s="46">
        <v>84</v>
      </c>
      <c r="J36" s="55">
        <f t="shared" si="8"/>
        <v>64.80469353927666</v>
      </c>
    </row>
    <row r="37" spans="1:10" ht="13.5" thickBot="1">
      <c r="A37" s="6" t="s">
        <v>64</v>
      </c>
      <c r="B37" s="13">
        <f>SUM(B30:B36)</f>
        <v>18.067700133079207</v>
      </c>
      <c r="C37" s="13">
        <f>(C15*$C$23)/100</f>
        <v>0</v>
      </c>
      <c r="D37" s="13">
        <f>(D15*$D$23)/100</f>
        <v>4.000000000000001</v>
      </c>
      <c r="E37" s="13">
        <f>(E15*$E$23)/100</f>
        <v>2.9999999999999996</v>
      </c>
      <c r="F37" s="13">
        <f>(F15*$F$23)/100</f>
        <v>1</v>
      </c>
      <c r="G37" s="51">
        <f>SUM(G29:G36)</f>
        <v>26.999999999999996</v>
      </c>
      <c r="H37" s="13">
        <f>SUM(H29:H36)</f>
        <v>100.00000000000001</v>
      </c>
      <c r="I37" s="54"/>
      <c r="J37" s="56">
        <f>SUM(J29:J36)/G37</f>
        <v>44.85932287348785</v>
      </c>
    </row>
    <row r="39" ht="12.75">
      <c r="A39" s="34" t="s">
        <v>67</v>
      </c>
    </row>
    <row r="41" spans="1:2" ht="12.75">
      <c r="A41" s="14"/>
      <c r="B41" s="15"/>
    </row>
    <row r="42" spans="1:2" ht="12.75">
      <c r="A42" s="16"/>
      <c r="B42" s="17"/>
    </row>
    <row r="43" spans="1:2" ht="12.75">
      <c r="A43" s="16"/>
      <c r="B43" s="17"/>
    </row>
    <row r="44" spans="1:2" ht="12.75">
      <c r="A44" s="16"/>
      <c r="B44" s="17"/>
    </row>
    <row r="45" spans="1:2" ht="12.75">
      <c r="A45" s="16"/>
      <c r="B45" s="17"/>
    </row>
    <row r="46" spans="1:2" ht="12.75">
      <c r="A46" s="16"/>
      <c r="B46" s="17"/>
    </row>
    <row r="47" spans="1:2" ht="12.75">
      <c r="A47" s="16"/>
      <c r="B47" s="17"/>
    </row>
    <row r="48" spans="1:2" ht="12.75">
      <c r="A48" s="16"/>
      <c r="B48" s="17"/>
    </row>
    <row r="49" spans="1:2" ht="12.75">
      <c r="A49" s="15"/>
      <c r="B49" s="17"/>
    </row>
    <row r="50" spans="1:2" ht="12.75">
      <c r="A50" s="15"/>
      <c r="B50" s="15"/>
    </row>
  </sheetData>
  <sheetProtection/>
  <mergeCells count="2">
    <mergeCell ref="A4:F4"/>
    <mergeCell ref="G4:G5"/>
  </mergeCells>
  <printOptions gridLines="1"/>
  <pageMargins left="0.5905511811023623" right="0.5905511811023623" top="0.7874015748031497" bottom="0.7874015748031497" header="0.5118110236220472" footer="0.5118110236220472"/>
  <pageSetup cellComments="asDisplayed" orientation="portrait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37">
      <selection activeCell="B5" sqref="B5:F5"/>
    </sheetView>
  </sheetViews>
  <sheetFormatPr defaultColWidth="10.75390625" defaultRowHeight="12"/>
  <cols>
    <col min="1" max="1" width="8.875" style="2" customWidth="1"/>
    <col min="2" max="2" width="10.125" style="2" customWidth="1"/>
    <col min="3" max="4" width="9.25390625" style="2" customWidth="1"/>
    <col min="5" max="5" width="9.75390625" style="2" customWidth="1"/>
    <col min="6" max="16" width="9.375" style="2" customWidth="1"/>
    <col min="17" max="17" width="8.125" style="2" customWidth="1"/>
    <col min="18" max="18" width="7.875" style="2" customWidth="1"/>
    <col min="19" max="16384" width="10.75390625" style="2" customWidth="1"/>
  </cols>
  <sheetData>
    <row r="1" spans="1:10" ht="15.75" customHeight="1">
      <c r="A1" s="20" t="s">
        <v>72</v>
      </c>
      <c r="B1" s="21"/>
      <c r="C1" s="22"/>
      <c r="D1" s="22"/>
      <c r="E1" s="22"/>
      <c r="F1" s="22"/>
      <c r="G1" s="22"/>
      <c r="H1" s="22"/>
      <c r="I1" s="22"/>
      <c r="J1" s="22"/>
    </row>
    <row r="3" ht="13.5" thickBot="1"/>
    <row r="4" spans="1:16" ht="41.25" customHeight="1" thickBot="1">
      <c r="A4" s="135" t="s">
        <v>69</v>
      </c>
      <c r="B4" s="136"/>
      <c r="C4" s="136"/>
      <c r="D4" s="136"/>
      <c r="E4" s="136"/>
      <c r="F4" s="136"/>
      <c r="G4" s="137" t="s">
        <v>65</v>
      </c>
      <c r="H4" s="23"/>
      <c r="P4" s="25"/>
    </row>
    <row r="5" spans="1:16" ht="23.25" thickBot="1">
      <c r="A5" s="26" t="s">
        <v>49</v>
      </c>
      <c r="B5" s="127" t="s">
        <v>4</v>
      </c>
      <c r="C5" s="125" t="s">
        <v>5</v>
      </c>
      <c r="D5" s="126" t="s">
        <v>6</v>
      </c>
      <c r="E5" s="127" t="s">
        <v>7</v>
      </c>
      <c r="F5" s="128" t="s">
        <v>8</v>
      </c>
      <c r="G5" s="138"/>
      <c r="H5" s="23"/>
      <c r="I5" s="23"/>
      <c r="P5" s="25"/>
    </row>
    <row r="6" spans="1:16" ht="12.75">
      <c r="A6" s="28" t="s">
        <v>50</v>
      </c>
      <c r="B6" s="29" t="s">
        <v>51</v>
      </c>
      <c r="C6" s="29" t="s">
        <v>52</v>
      </c>
      <c r="D6" s="29" t="s">
        <v>53</v>
      </c>
      <c r="E6" s="29" t="s">
        <v>54</v>
      </c>
      <c r="F6" s="43" t="s">
        <v>55</v>
      </c>
      <c r="G6" s="47" t="s">
        <v>20</v>
      </c>
      <c r="H6" s="23"/>
      <c r="I6" s="23"/>
      <c r="P6" s="25"/>
    </row>
    <row r="7" spans="1:16" ht="12.75">
      <c r="A7" s="31" t="s">
        <v>46</v>
      </c>
      <c r="B7" s="18">
        <v>5.655907336187674</v>
      </c>
      <c r="C7" s="18">
        <v>0.871607317777031</v>
      </c>
      <c r="D7" s="18">
        <v>0.4379939907473525</v>
      </c>
      <c r="E7" s="40">
        <v>0.4418850606049833</v>
      </c>
      <c r="F7" s="40">
        <v>0</v>
      </c>
      <c r="G7" s="48">
        <v>8</v>
      </c>
      <c r="H7" s="23"/>
      <c r="I7" s="23"/>
      <c r="P7" s="25"/>
    </row>
    <row r="8" spans="1:16" ht="12.75">
      <c r="A8" s="31" t="s">
        <v>56</v>
      </c>
      <c r="B8" s="18">
        <v>29.407692286819078</v>
      </c>
      <c r="C8" s="18">
        <v>7.577161186626437</v>
      </c>
      <c r="D8" s="18">
        <v>3.8648093232139873</v>
      </c>
      <c r="E8" s="40">
        <v>2.1790121612019018</v>
      </c>
      <c r="F8" s="40">
        <v>0.7545566258509295</v>
      </c>
      <c r="G8" s="48">
        <v>47</v>
      </c>
      <c r="H8" s="23"/>
      <c r="I8" s="23"/>
      <c r="P8" s="25"/>
    </row>
    <row r="9" spans="1:16" ht="12.75">
      <c r="A9" s="31" t="s">
        <v>9</v>
      </c>
      <c r="B9" s="18">
        <v>13.956092279966747</v>
      </c>
      <c r="C9" s="18">
        <v>18.20189723676347</v>
      </c>
      <c r="D9" s="18">
        <v>3.4835801124556878</v>
      </c>
      <c r="E9" s="40">
        <v>4.448652156648774</v>
      </c>
      <c r="F9" s="40">
        <v>4.74455135407399</v>
      </c>
      <c r="G9" s="48">
        <v>47</v>
      </c>
      <c r="H9" s="23"/>
      <c r="I9" s="23"/>
      <c r="P9" s="25"/>
    </row>
    <row r="10" spans="1:16" ht="12.75">
      <c r="A10" s="31" t="s">
        <v>10</v>
      </c>
      <c r="B10" s="18">
        <v>16.851305391008562</v>
      </c>
      <c r="C10" s="18">
        <v>14.168477788289746</v>
      </c>
      <c r="D10" s="18">
        <v>9.67230468932554</v>
      </c>
      <c r="E10" s="40">
        <v>5.095700278640313</v>
      </c>
      <c r="F10" s="40">
        <v>1.9373462237896786</v>
      </c>
      <c r="G10" s="48">
        <v>50</v>
      </c>
      <c r="H10" s="23"/>
      <c r="I10" s="23"/>
      <c r="P10" s="25"/>
    </row>
    <row r="11" spans="1:16" ht="12.75">
      <c r="A11" s="31" t="s">
        <v>11</v>
      </c>
      <c r="B11" s="18">
        <v>11.715323067479805</v>
      </c>
      <c r="C11" s="18">
        <v>19.394178374444166</v>
      </c>
      <c r="D11" s="18">
        <v>12.96512163907627</v>
      </c>
      <c r="E11" s="40">
        <v>15.21599112500383</v>
      </c>
      <c r="F11" s="40">
        <v>11.100950119811694</v>
      </c>
      <c r="G11" s="48">
        <v>73</v>
      </c>
      <c r="H11" s="23"/>
      <c r="I11" s="23"/>
      <c r="P11" s="25"/>
    </row>
    <row r="12" spans="1:16" ht="12.75">
      <c r="A12" s="31" t="s">
        <v>12</v>
      </c>
      <c r="B12" s="18">
        <v>11.538728717876772</v>
      </c>
      <c r="C12" s="18">
        <v>12.76338462499729</v>
      </c>
      <c r="D12" s="18">
        <v>25.178531196720545</v>
      </c>
      <c r="E12" s="40">
        <v>28.91803400725606</v>
      </c>
      <c r="F12" s="40">
        <v>29.596868521318598</v>
      </c>
      <c r="G12" s="48">
        <v>112</v>
      </c>
      <c r="H12" s="23"/>
      <c r="I12" s="23"/>
      <c r="P12" s="25"/>
    </row>
    <row r="13" spans="1:16" ht="12.75">
      <c r="A13" s="31" t="s">
        <v>13</v>
      </c>
      <c r="B13" s="18">
        <v>9.034761069494598</v>
      </c>
      <c r="C13" s="18">
        <v>15.272937318320249</v>
      </c>
      <c r="D13" s="18">
        <v>31.027892480897677</v>
      </c>
      <c r="E13" s="40">
        <v>28.772743150756302</v>
      </c>
      <c r="F13" s="40">
        <v>25.30150646405676</v>
      </c>
      <c r="G13" s="48">
        <v>113</v>
      </c>
      <c r="H13" s="23"/>
      <c r="I13" s="23"/>
      <c r="P13" s="25"/>
    </row>
    <row r="14" spans="1:16" ht="12.75">
      <c r="A14" s="31" t="s">
        <v>14</v>
      </c>
      <c r="B14" s="39">
        <v>1.840189851166776</v>
      </c>
      <c r="C14" s="39">
        <v>11.7503561527816</v>
      </c>
      <c r="D14" s="39">
        <v>13.369766567562936</v>
      </c>
      <c r="E14" s="39">
        <v>14.927982059887851</v>
      </c>
      <c r="F14" s="44">
        <v>26.564220691098345</v>
      </c>
      <c r="G14" s="48">
        <v>71</v>
      </c>
      <c r="H14" s="23"/>
      <c r="I14" s="23"/>
      <c r="P14" s="25"/>
    </row>
    <row r="15" spans="1:9" ht="13.5" thickBot="1">
      <c r="A15" s="32" t="s">
        <v>20</v>
      </c>
      <c r="B15" s="33">
        <f aca="true" t="shared" si="0" ref="B15:G15">SUM(B7:B14)</f>
        <v>99.99999999999999</v>
      </c>
      <c r="C15" s="33">
        <f t="shared" si="0"/>
        <v>99.99999999999999</v>
      </c>
      <c r="D15" s="33">
        <f t="shared" si="0"/>
        <v>99.99999999999999</v>
      </c>
      <c r="E15" s="33">
        <f t="shared" si="0"/>
        <v>100.00000000000001</v>
      </c>
      <c r="F15" s="45">
        <f t="shared" si="0"/>
        <v>99.99999999999999</v>
      </c>
      <c r="G15" s="57">
        <f t="shared" si="0"/>
        <v>521</v>
      </c>
      <c r="H15" s="15"/>
      <c r="I15" s="23"/>
    </row>
    <row r="16" spans="1:9" ht="12.75">
      <c r="A16" s="58"/>
      <c r="B16" s="59"/>
      <c r="C16" s="59"/>
      <c r="D16" s="59"/>
      <c r="E16" s="59"/>
      <c r="F16" s="59"/>
      <c r="G16" s="59"/>
      <c r="H16" s="15"/>
      <c r="I16" s="23"/>
    </row>
    <row r="17" spans="1:9" ht="12.75">
      <c r="A17" s="58"/>
      <c r="B17" s="59"/>
      <c r="C17" s="59"/>
      <c r="D17" s="59"/>
      <c r="E17" s="59"/>
      <c r="F17" s="59"/>
      <c r="G17" s="59"/>
      <c r="H17" s="15"/>
      <c r="I17" s="23"/>
    </row>
    <row r="18" spans="1:9" ht="12.75">
      <c r="A18" s="58"/>
      <c r="B18" s="59"/>
      <c r="C18" s="59"/>
      <c r="D18" s="59"/>
      <c r="E18" s="59"/>
      <c r="F18" s="59"/>
      <c r="G18" s="59"/>
      <c r="H18" s="15"/>
      <c r="I18" s="23"/>
    </row>
    <row r="19" spans="1:9" ht="12.75">
      <c r="A19" s="15"/>
      <c r="B19" s="15"/>
      <c r="C19" s="15"/>
      <c r="D19" s="15"/>
      <c r="E19" s="15"/>
      <c r="F19" s="15"/>
      <c r="G19" s="15"/>
      <c r="H19" s="15"/>
      <c r="I19" s="15"/>
    </row>
    <row r="20" ht="12.75">
      <c r="A20" s="34" t="s">
        <v>2</v>
      </c>
    </row>
    <row r="21" spans="9:10" ht="12.75">
      <c r="I21"/>
      <c r="J21"/>
    </row>
    <row r="22" spans="2:12" ht="12.75" customHeight="1">
      <c r="B22" s="5" t="s">
        <v>58</v>
      </c>
      <c r="C22" s="5" t="s">
        <v>59</v>
      </c>
      <c r="D22" s="5" t="s">
        <v>60</v>
      </c>
      <c r="E22" s="5" t="s">
        <v>61</v>
      </c>
      <c r="F22" s="5" t="s">
        <v>62</v>
      </c>
      <c r="G22" s="5" t="s">
        <v>20</v>
      </c>
      <c r="I22"/>
      <c r="J22"/>
      <c r="K22" s="10"/>
      <c r="L22" s="10"/>
    </row>
    <row r="23" spans="2:12" ht="12.75">
      <c r="B23" s="35">
        <v>19</v>
      </c>
      <c r="C23" s="35">
        <v>0</v>
      </c>
      <c r="D23" s="35">
        <v>4</v>
      </c>
      <c r="E23" s="35">
        <v>3</v>
      </c>
      <c r="F23" s="35">
        <v>1</v>
      </c>
      <c r="G23" s="50">
        <f>SUM(B23:F23)</f>
        <v>27</v>
      </c>
      <c r="I23"/>
      <c r="J23"/>
      <c r="K23" s="10"/>
      <c r="L23" s="10"/>
    </row>
    <row r="24" spans="10:12" ht="12.75">
      <c r="J24" s="120"/>
      <c r="K24" s="10"/>
      <c r="L24" s="10"/>
    </row>
    <row r="25" spans="10:12" ht="12.75">
      <c r="J25" s="120"/>
      <c r="K25" s="10"/>
      <c r="L25" s="10"/>
    </row>
    <row r="26" ht="12.75">
      <c r="A26" s="34" t="s">
        <v>66</v>
      </c>
    </row>
    <row r="27" ht="13.5" thickBot="1">
      <c r="A27" s="34"/>
    </row>
    <row r="28" spans="1:10" ht="51">
      <c r="A28" s="12" t="s">
        <v>21</v>
      </c>
      <c r="B28" s="29" t="s">
        <v>51</v>
      </c>
      <c r="C28" s="29" t="s">
        <v>52</v>
      </c>
      <c r="D28" s="29" t="s">
        <v>53</v>
      </c>
      <c r="E28" s="29" t="s">
        <v>54</v>
      </c>
      <c r="F28" s="30" t="s">
        <v>55</v>
      </c>
      <c r="G28" s="36" t="s">
        <v>63</v>
      </c>
      <c r="H28" s="6" t="s">
        <v>22</v>
      </c>
      <c r="I28" s="52" t="s">
        <v>70</v>
      </c>
      <c r="J28" s="52" t="s">
        <v>23</v>
      </c>
    </row>
    <row r="29" spans="1:10" ht="12.75">
      <c r="A29" s="31" t="s">
        <v>46</v>
      </c>
      <c r="B29" s="7">
        <f aca="true" t="shared" si="1" ref="B29:B36">(B7*$B$23)/100</f>
        <v>1.074622393875658</v>
      </c>
      <c r="C29" s="7">
        <f aca="true" t="shared" si="2" ref="C29:C37">(C7*$C$23)/100</f>
        <v>0</v>
      </c>
      <c r="D29" s="7">
        <f aca="true" t="shared" si="3" ref="D29:D37">(D7*$D$23)/100</f>
        <v>0.0175197596298941</v>
      </c>
      <c r="E29" s="7">
        <f aca="true" t="shared" si="4" ref="E29:E37">(E7*$E$23)/100</f>
        <v>0.013256551818149498</v>
      </c>
      <c r="F29" s="7">
        <f aca="true" t="shared" si="5" ref="F29:F37">(F7*$F$23)/100</f>
        <v>0</v>
      </c>
      <c r="G29" s="37">
        <f aca="true" t="shared" si="6" ref="G29:G36">SUM(B29:F29)</f>
        <v>1.1053987053237018</v>
      </c>
      <c r="H29" s="38">
        <f>(G29/$G$37)*100</f>
        <v>4.094069278976673</v>
      </c>
      <c r="I29" s="46">
        <v>19</v>
      </c>
      <c r="J29" s="53">
        <f>I29*G29</f>
        <v>21.002575401150334</v>
      </c>
    </row>
    <row r="30" spans="1:10" ht="12.75">
      <c r="A30" s="31" t="s">
        <v>56</v>
      </c>
      <c r="B30" s="7">
        <f t="shared" si="1"/>
        <v>5.587461534495625</v>
      </c>
      <c r="C30" s="7">
        <f t="shared" si="2"/>
        <v>0</v>
      </c>
      <c r="D30" s="7">
        <f t="shared" si="3"/>
        <v>0.15459237292855948</v>
      </c>
      <c r="E30" s="7">
        <f t="shared" si="4"/>
        <v>0.06537036483605706</v>
      </c>
      <c r="F30" s="7">
        <f t="shared" si="5"/>
        <v>0.007545566258509296</v>
      </c>
      <c r="G30" s="37">
        <f t="shared" si="6"/>
        <v>5.81496983851875</v>
      </c>
      <c r="H30" s="38">
        <f aca="true" t="shared" si="7" ref="H30:H36">(G30/$G$37)*100</f>
        <v>21.53692532784722</v>
      </c>
      <c r="I30" s="46">
        <v>25</v>
      </c>
      <c r="J30" s="53">
        <f aca="true" t="shared" si="8" ref="J30:J36">I30*G30</f>
        <v>145.37424596296876</v>
      </c>
    </row>
    <row r="31" spans="1:10" ht="12.75">
      <c r="A31" s="6" t="s">
        <v>9</v>
      </c>
      <c r="B31" s="7">
        <f t="shared" si="1"/>
        <v>2.6516575331936822</v>
      </c>
      <c r="C31" s="7">
        <f t="shared" si="2"/>
        <v>0</v>
      </c>
      <c r="D31" s="7">
        <f t="shared" si="3"/>
        <v>0.1393432044982275</v>
      </c>
      <c r="E31" s="7">
        <f t="shared" si="4"/>
        <v>0.13345956469946324</v>
      </c>
      <c r="F31" s="7">
        <f t="shared" si="5"/>
        <v>0.0474455135407399</v>
      </c>
      <c r="G31" s="37">
        <f t="shared" si="6"/>
        <v>2.971905815932113</v>
      </c>
      <c r="H31" s="38">
        <f t="shared" si="7"/>
        <v>11.007058577526346</v>
      </c>
      <c r="I31" s="46">
        <v>35</v>
      </c>
      <c r="J31" s="53">
        <f t="shared" si="8"/>
        <v>104.01670355762396</v>
      </c>
    </row>
    <row r="32" spans="1:10" ht="12.75">
      <c r="A32" s="6" t="s">
        <v>10</v>
      </c>
      <c r="B32" s="7">
        <f t="shared" si="1"/>
        <v>3.2017480242916267</v>
      </c>
      <c r="C32" s="7">
        <f t="shared" si="2"/>
        <v>0</v>
      </c>
      <c r="D32" s="7">
        <f t="shared" si="3"/>
        <v>0.3868921875730216</v>
      </c>
      <c r="E32" s="7">
        <f t="shared" si="4"/>
        <v>0.15287100835920941</v>
      </c>
      <c r="F32" s="7">
        <f t="shared" si="5"/>
        <v>0.019373462237896787</v>
      </c>
      <c r="G32" s="37">
        <f t="shared" si="6"/>
        <v>3.7608846824617546</v>
      </c>
      <c r="H32" s="38">
        <f t="shared" si="7"/>
        <v>13.929202527636129</v>
      </c>
      <c r="I32" s="46">
        <v>45</v>
      </c>
      <c r="J32" s="53">
        <f t="shared" si="8"/>
        <v>169.23981071077895</v>
      </c>
    </row>
    <row r="33" spans="1:10" ht="12.75">
      <c r="A33" s="6" t="s">
        <v>11</v>
      </c>
      <c r="B33" s="7">
        <f t="shared" si="1"/>
        <v>2.2259113828211627</v>
      </c>
      <c r="C33" s="7">
        <f t="shared" si="2"/>
        <v>0</v>
      </c>
      <c r="D33" s="7">
        <f t="shared" si="3"/>
        <v>0.5186048655630507</v>
      </c>
      <c r="E33" s="7">
        <f t="shared" si="4"/>
        <v>0.4564797337501149</v>
      </c>
      <c r="F33" s="7">
        <f t="shared" si="5"/>
        <v>0.11100950119811694</v>
      </c>
      <c r="G33" s="37">
        <f t="shared" si="6"/>
        <v>3.3120054833324453</v>
      </c>
      <c r="H33" s="38">
        <f t="shared" si="7"/>
        <v>12.266686975305353</v>
      </c>
      <c r="I33" s="46">
        <v>55</v>
      </c>
      <c r="J33" s="53">
        <f t="shared" si="8"/>
        <v>182.16030158328448</v>
      </c>
    </row>
    <row r="34" spans="1:10" ht="12.75">
      <c r="A34" s="6" t="s">
        <v>12</v>
      </c>
      <c r="B34" s="7">
        <f t="shared" si="1"/>
        <v>2.1923584563965868</v>
      </c>
      <c r="C34" s="7">
        <f t="shared" si="2"/>
        <v>0</v>
      </c>
      <c r="D34" s="7">
        <f t="shared" si="3"/>
        <v>1.0071412478688218</v>
      </c>
      <c r="E34" s="7">
        <f t="shared" si="4"/>
        <v>0.8675410202176818</v>
      </c>
      <c r="F34" s="7">
        <f t="shared" si="5"/>
        <v>0.295968685213186</v>
      </c>
      <c r="G34" s="37">
        <f t="shared" si="6"/>
        <v>4.363009409696276</v>
      </c>
      <c r="H34" s="38">
        <f t="shared" si="7"/>
        <v>16.15929410998621</v>
      </c>
      <c r="I34" s="46">
        <v>65</v>
      </c>
      <c r="J34" s="53">
        <f t="shared" si="8"/>
        <v>283.59561163025796</v>
      </c>
    </row>
    <row r="35" spans="1:10" ht="12.75">
      <c r="A35" s="6" t="s">
        <v>13</v>
      </c>
      <c r="B35" s="7">
        <f t="shared" si="1"/>
        <v>1.7166046032039737</v>
      </c>
      <c r="C35" s="7">
        <f t="shared" si="2"/>
        <v>0</v>
      </c>
      <c r="D35" s="7">
        <f t="shared" si="3"/>
        <v>1.2411156992359071</v>
      </c>
      <c r="E35" s="7">
        <f t="shared" si="4"/>
        <v>0.8631822945226891</v>
      </c>
      <c r="F35" s="7">
        <f t="shared" si="5"/>
        <v>0.2530150646405676</v>
      </c>
      <c r="G35" s="37">
        <f t="shared" si="6"/>
        <v>4.073917661603137</v>
      </c>
      <c r="H35" s="38">
        <f t="shared" si="7"/>
        <v>15.088583931863472</v>
      </c>
      <c r="I35" s="46">
        <v>75</v>
      </c>
      <c r="J35" s="53">
        <f t="shared" si="8"/>
        <v>305.5438246202353</v>
      </c>
    </row>
    <row r="36" spans="1:10" ht="13.5" thickBot="1">
      <c r="A36" s="6" t="s">
        <v>48</v>
      </c>
      <c r="B36" s="7">
        <f t="shared" si="1"/>
        <v>0.3496360717216874</v>
      </c>
      <c r="C36" s="7">
        <f t="shared" si="2"/>
        <v>0</v>
      </c>
      <c r="D36" s="7">
        <f t="shared" si="3"/>
        <v>0.5347906627025174</v>
      </c>
      <c r="E36" s="7">
        <f t="shared" si="4"/>
        <v>0.44783946179663553</v>
      </c>
      <c r="F36" s="7">
        <f t="shared" si="5"/>
        <v>0.26564220691098345</v>
      </c>
      <c r="G36" s="37">
        <f t="shared" si="6"/>
        <v>1.5979084031318238</v>
      </c>
      <c r="H36" s="38">
        <f t="shared" si="7"/>
        <v>5.918179270858607</v>
      </c>
      <c r="I36" s="46">
        <v>84</v>
      </c>
      <c r="J36" s="55">
        <f t="shared" si="8"/>
        <v>134.2243058630732</v>
      </c>
    </row>
    <row r="37" spans="1:10" ht="13.5" thickBot="1">
      <c r="A37" s="6" t="s">
        <v>64</v>
      </c>
      <c r="B37" s="7">
        <f>SUM(B30:B36)</f>
        <v>17.925377606124343</v>
      </c>
      <c r="C37" s="7">
        <f t="shared" si="2"/>
        <v>0</v>
      </c>
      <c r="D37" s="7">
        <f t="shared" si="3"/>
        <v>3.9999999999999996</v>
      </c>
      <c r="E37" s="7">
        <f t="shared" si="4"/>
        <v>3.0000000000000004</v>
      </c>
      <c r="F37" s="7">
        <f t="shared" si="5"/>
        <v>0.9999999999999999</v>
      </c>
      <c r="G37" s="51">
        <f>SUM(G29:G36)</f>
        <v>27</v>
      </c>
      <c r="H37" s="13">
        <f>SUM(H29:H36)</f>
        <v>100</v>
      </c>
      <c r="I37" s="54"/>
      <c r="J37" s="56">
        <f>SUM(J29:J36)/G37</f>
        <v>49.82064367886566</v>
      </c>
    </row>
    <row r="39" ht="12.75">
      <c r="A39" s="34" t="s">
        <v>67</v>
      </c>
    </row>
    <row r="41" spans="1:2" ht="12.75">
      <c r="A41" s="14"/>
      <c r="B41" s="15"/>
    </row>
    <row r="42" spans="1:2" ht="12.75">
      <c r="A42" s="16"/>
      <c r="B42" s="17"/>
    </row>
    <row r="43" spans="1:2" ht="12.75">
      <c r="A43" s="16"/>
      <c r="B43" s="17"/>
    </row>
    <row r="44" spans="1:2" ht="12.75">
      <c r="A44" s="16"/>
      <c r="B44" s="17"/>
    </row>
    <row r="45" spans="1:2" ht="12.75">
      <c r="A45" s="16"/>
      <c r="B45" s="17"/>
    </row>
    <row r="46" spans="1:2" ht="12.75">
      <c r="A46" s="16"/>
      <c r="B46" s="17"/>
    </row>
    <row r="47" spans="1:2" ht="12.75">
      <c r="A47" s="16"/>
      <c r="B47" s="17"/>
    </row>
    <row r="48" spans="1:2" ht="12.75">
      <c r="A48" s="16"/>
      <c r="B48" s="17"/>
    </row>
    <row r="49" spans="1:2" ht="12.75">
      <c r="A49" s="15"/>
      <c r="B49" s="17"/>
    </row>
    <row r="50" spans="1:2" ht="12.75">
      <c r="A50" s="15"/>
      <c r="B50" s="15"/>
    </row>
    <row r="54" ht="12.75">
      <c r="A54" s="2"/>
    </row>
    <row r="55" ht="12.75">
      <c r="A55" s="2"/>
    </row>
    <row r="56" ht="12.75">
      <c r="A56" s="2"/>
    </row>
  </sheetData>
  <sheetProtection/>
  <mergeCells count="2">
    <mergeCell ref="A4:F4"/>
    <mergeCell ref="G4:G5"/>
  </mergeCells>
  <printOptions gridLines="1"/>
  <pageMargins left="0.5905511811023623" right="0.5905511811023623" top="0.7874015748031497" bottom="0.7874015748031497" header="0.5118110236220472" footer="0.5118110236220472"/>
  <pageSetup cellComments="asDisplayed" orientation="portrait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B24" sqref="B24"/>
    </sheetView>
  </sheetViews>
  <sheetFormatPr defaultColWidth="11.00390625" defaultRowHeight="12"/>
  <cols>
    <col min="10" max="10" width="11.375" style="0" customWidth="1"/>
    <col min="11" max="17" width="6.375" style="0" customWidth="1"/>
    <col min="18" max="18" width="5.375" style="0" customWidth="1"/>
  </cols>
  <sheetData>
    <row r="1" spans="1:7" ht="15">
      <c r="A1" s="139" t="s">
        <v>72</v>
      </c>
      <c r="B1" s="139"/>
      <c r="C1" s="139"/>
      <c r="D1" s="139"/>
      <c r="E1" s="139"/>
      <c r="F1" s="139"/>
      <c r="G1" s="139"/>
    </row>
    <row r="2" spans="1:6" ht="12.75">
      <c r="A2" s="2"/>
      <c r="B2" s="2"/>
      <c r="C2" s="2"/>
      <c r="D2" s="2"/>
      <c r="E2" s="2"/>
      <c r="F2" s="2"/>
    </row>
    <row r="3" spans="2:6" ht="13.5" thickBot="1">
      <c r="B3" s="2"/>
      <c r="C3" s="2"/>
      <c r="D3" s="2"/>
      <c r="E3" s="2"/>
      <c r="F3" s="2"/>
    </row>
    <row r="4" spans="1:7" ht="12.75" customHeight="1" thickBot="1">
      <c r="A4" s="135" t="s">
        <v>57</v>
      </c>
      <c r="B4" s="136"/>
      <c r="C4" s="136"/>
      <c r="D4" s="136"/>
      <c r="E4" s="136"/>
      <c r="F4" s="136"/>
      <c r="G4" s="140" t="s">
        <v>65</v>
      </c>
    </row>
    <row r="5" spans="1:7" ht="23.25" thickBot="1">
      <c r="A5" s="26" t="s">
        <v>49</v>
      </c>
      <c r="B5" s="27" t="s">
        <v>26</v>
      </c>
      <c r="C5" s="27" t="s">
        <v>28</v>
      </c>
      <c r="D5" s="27" t="s">
        <v>30</v>
      </c>
      <c r="E5" s="27" t="s">
        <v>32</v>
      </c>
      <c r="F5" s="42" t="s">
        <v>33</v>
      </c>
      <c r="G5" s="141"/>
    </row>
    <row r="6" spans="1:8" ht="13.5" thickBot="1">
      <c r="A6" s="62" t="s">
        <v>50</v>
      </c>
      <c r="B6" s="63" t="s">
        <v>51</v>
      </c>
      <c r="C6" s="63" t="s">
        <v>52</v>
      </c>
      <c r="D6" s="63" t="s">
        <v>53</v>
      </c>
      <c r="E6" s="63" t="s">
        <v>54</v>
      </c>
      <c r="F6" s="64" t="s">
        <v>55</v>
      </c>
      <c r="G6" s="47" t="s">
        <v>20</v>
      </c>
      <c r="H6" s="1"/>
    </row>
    <row r="7" spans="1:8" ht="12.75">
      <c r="A7" s="65" t="s">
        <v>46</v>
      </c>
      <c r="B7" s="86">
        <v>5.320669483411736</v>
      </c>
      <c r="C7" s="86">
        <v>0.7440237253146132</v>
      </c>
      <c r="D7" s="86">
        <v>0.6480564158247724</v>
      </c>
      <c r="E7" s="86">
        <v>0.18846396694435016</v>
      </c>
      <c r="F7" s="87">
        <v>0</v>
      </c>
      <c r="G7" s="71">
        <v>14.608879492600423</v>
      </c>
      <c r="H7" s="1"/>
    </row>
    <row r="8" spans="1:8" ht="12.75">
      <c r="A8" s="19" t="s">
        <v>34</v>
      </c>
      <c r="B8" s="84">
        <v>16.130400586607443</v>
      </c>
      <c r="C8" s="84">
        <v>4.495887230547319</v>
      </c>
      <c r="D8" s="84">
        <v>0.7613079940560137</v>
      </c>
      <c r="E8" s="84">
        <v>0.8819554902776123</v>
      </c>
      <c r="F8" s="85">
        <v>0.4279382207029216</v>
      </c>
      <c r="G8" s="72">
        <v>48.334038054968296</v>
      </c>
      <c r="H8" s="1"/>
    </row>
    <row r="9" spans="1:8" ht="12.75">
      <c r="A9" s="19" t="s">
        <v>35</v>
      </c>
      <c r="B9" s="84">
        <v>13.502756987849388</v>
      </c>
      <c r="C9" s="84">
        <v>4.580312366443216</v>
      </c>
      <c r="D9" s="84">
        <v>3.6987870407236367</v>
      </c>
      <c r="E9" s="84">
        <v>1.8821318985294697</v>
      </c>
      <c r="F9" s="85">
        <v>0.6791664621734782</v>
      </c>
      <c r="G9" s="72">
        <v>51.5369978858351</v>
      </c>
      <c r="H9" s="1"/>
    </row>
    <row r="10" spans="1:8" ht="12.75">
      <c r="A10" s="19" t="s">
        <v>36</v>
      </c>
      <c r="B10" s="84">
        <v>10.46548624020569</v>
      </c>
      <c r="C10" s="84">
        <v>6.143219844650315</v>
      </c>
      <c r="D10" s="84">
        <v>3.4288017239768696</v>
      </c>
      <c r="E10" s="84">
        <v>2.502074236271617</v>
      </c>
      <c r="F10" s="85">
        <v>2.44666161484977</v>
      </c>
      <c r="G10" s="72">
        <v>52.73995771670191</v>
      </c>
      <c r="H10" s="1"/>
    </row>
    <row r="11" spans="1:8" ht="12.75">
      <c r="A11" s="19" t="s">
        <v>37</v>
      </c>
      <c r="B11" s="84">
        <v>8.135343470874593</v>
      </c>
      <c r="C11" s="84">
        <v>9.53645150573438</v>
      </c>
      <c r="D11" s="84">
        <v>4.075954620167812</v>
      </c>
      <c r="E11" s="84">
        <v>2.0049768665071364</v>
      </c>
      <c r="F11" s="85">
        <v>2.648329448924127</v>
      </c>
      <c r="G11" s="72">
        <v>55.94291754756871</v>
      </c>
      <c r="H11" s="1"/>
    </row>
    <row r="12" spans="1:8" ht="15.75" customHeight="1">
      <c r="A12" s="19" t="s">
        <v>38</v>
      </c>
      <c r="B12" s="84">
        <v>8.030577233709385</v>
      </c>
      <c r="C12" s="84">
        <v>9.595272063417069</v>
      </c>
      <c r="D12" s="84">
        <v>5.378200302627706</v>
      </c>
      <c r="E12" s="84">
        <v>2.80119592924281</v>
      </c>
      <c r="F12" s="85">
        <v>2.7201159969406543</v>
      </c>
      <c r="G12" s="72">
        <v>60.34883720930233</v>
      </c>
      <c r="H12" s="1"/>
    </row>
    <row r="13" spans="1:12" ht="12.75">
      <c r="A13" s="19" t="s">
        <v>39</v>
      </c>
      <c r="B13" s="84">
        <v>8.564593549302542</v>
      </c>
      <c r="C13" s="84">
        <v>7.902858560879229</v>
      </c>
      <c r="D13" s="84">
        <v>7.666567235850498</v>
      </c>
      <c r="E13" s="84">
        <v>4.620254178523625</v>
      </c>
      <c r="F13" s="85">
        <v>2.3755891258966555</v>
      </c>
      <c r="G13" s="72">
        <v>65.65327695560254</v>
      </c>
      <c r="H13" s="1"/>
      <c r="I13" s="1"/>
      <c r="J13" s="1"/>
      <c r="K13" s="1"/>
      <c r="L13" s="1"/>
    </row>
    <row r="14" spans="1:12" ht="12.75">
      <c r="A14" s="69" t="s">
        <v>40</v>
      </c>
      <c r="B14" s="61">
        <v>6.072835910768601</v>
      </c>
      <c r="C14" s="61">
        <v>8.895938908223597</v>
      </c>
      <c r="D14" s="61">
        <v>8.41490922357626</v>
      </c>
      <c r="E14" s="61">
        <v>8.605305271657796</v>
      </c>
      <c r="F14" s="70">
        <v>4.509880713634272</v>
      </c>
      <c r="G14" s="72">
        <v>76.85623678646935</v>
      </c>
      <c r="H14" s="1"/>
      <c r="I14" s="1"/>
      <c r="J14" s="1"/>
      <c r="K14" s="1"/>
      <c r="L14" s="1"/>
    </row>
    <row r="15" spans="1:12" ht="12.75">
      <c r="A15" s="19" t="s">
        <v>41</v>
      </c>
      <c r="B15" s="88">
        <v>6.613513845820278</v>
      </c>
      <c r="C15" s="88">
        <v>10.930690566311444</v>
      </c>
      <c r="D15" s="88">
        <v>8.987155013311659</v>
      </c>
      <c r="E15" s="88">
        <v>6.735784186346833</v>
      </c>
      <c r="F15" s="89">
        <v>6.998365789702399</v>
      </c>
      <c r="G15" s="72">
        <v>84.26215644820296</v>
      </c>
      <c r="H15" s="1"/>
      <c r="I15" s="1"/>
      <c r="J15" s="1"/>
      <c r="K15" s="1"/>
      <c r="L15" s="1"/>
    </row>
    <row r="16" spans="1:12" ht="12.75">
      <c r="A16" s="19" t="s">
        <v>42</v>
      </c>
      <c r="B16" s="88">
        <v>3.9934623174452746</v>
      </c>
      <c r="C16" s="88">
        <v>6.884540070587497</v>
      </c>
      <c r="D16" s="88">
        <v>11.909949502672005</v>
      </c>
      <c r="E16" s="88">
        <v>14.766929540471658</v>
      </c>
      <c r="F16" s="89">
        <v>15.407925912983758</v>
      </c>
      <c r="G16" s="72">
        <v>109.07399577167018</v>
      </c>
      <c r="H16" s="1"/>
      <c r="I16" s="1"/>
      <c r="J16" s="1"/>
      <c r="K16" s="1"/>
      <c r="L16" s="1"/>
    </row>
    <row r="17" spans="1:12" ht="12.75">
      <c r="A17" s="19" t="s">
        <v>43</v>
      </c>
      <c r="B17" s="88">
        <v>5.004705516907014</v>
      </c>
      <c r="C17" s="88">
        <v>5.9875729751724425</v>
      </c>
      <c r="D17" s="88">
        <v>11.71730254696843</v>
      </c>
      <c r="E17" s="88">
        <v>15.263710998102663</v>
      </c>
      <c r="F17" s="89">
        <v>19.416472426025795</v>
      </c>
      <c r="G17" s="72">
        <v>117.47991543340382</v>
      </c>
      <c r="H17" s="1"/>
      <c r="I17" s="1"/>
      <c r="J17" s="1"/>
      <c r="K17" s="1"/>
      <c r="L17" s="1"/>
    </row>
    <row r="18" spans="1:12" ht="12.75">
      <c r="A18" s="19" t="s">
        <v>44</v>
      </c>
      <c r="B18" s="88">
        <v>2.667686612057719</v>
      </c>
      <c r="C18" s="88">
        <v>10.460076671523945</v>
      </c>
      <c r="D18" s="88">
        <v>13.176987564363287</v>
      </c>
      <c r="E18" s="88">
        <v>12.935816611906414</v>
      </c>
      <c r="F18" s="89">
        <v>13.614815376756917</v>
      </c>
      <c r="G18" s="72">
        <v>109.36363636363637</v>
      </c>
      <c r="H18" s="1"/>
      <c r="I18" s="1"/>
      <c r="J18" s="1"/>
      <c r="K18" s="1"/>
      <c r="L18" s="1"/>
    </row>
    <row r="19" spans="1:12" ht="12.75">
      <c r="A19" s="19" t="s">
        <v>45</v>
      </c>
      <c r="B19" s="88">
        <v>2.9258498325794333</v>
      </c>
      <c r="C19" s="88">
        <v>7.8076347652068385</v>
      </c>
      <c r="D19" s="88">
        <v>9.26724884964747</v>
      </c>
      <c r="E19" s="88">
        <v>13.293024474652412</v>
      </c>
      <c r="F19" s="89">
        <v>9.693263406511646</v>
      </c>
      <c r="G19" s="72">
        <v>89.55179704016913</v>
      </c>
      <c r="H19" s="1"/>
      <c r="I19" s="1"/>
      <c r="J19" s="1"/>
      <c r="K19" s="1"/>
      <c r="L19" s="1"/>
    </row>
    <row r="20" spans="1:12" ht="12.75">
      <c r="A20" s="19" t="s">
        <v>47</v>
      </c>
      <c r="B20" s="88">
        <v>0.447004835532969</v>
      </c>
      <c r="C20" s="88">
        <v>2.4014575314831013</v>
      </c>
      <c r="D20" s="88">
        <v>4.368709604950202</v>
      </c>
      <c r="E20" s="88">
        <v>7.814672074596585</v>
      </c>
      <c r="F20" s="89">
        <v>10.309716564070778</v>
      </c>
      <c r="G20" s="72">
        <v>51.623678646934465</v>
      </c>
      <c r="H20" s="1"/>
      <c r="I20" s="1"/>
      <c r="J20" s="1"/>
      <c r="K20" s="1"/>
      <c r="L20" s="1"/>
    </row>
    <row r="21" spans="1:12" ht="12.75">
      <c r="A21" s="19" t="s">
        <v>24</v>
      </c>
      <c r="B21" s="88">
        <v>2.12548952989899</v>
      </c>
      <c r="C21" s="88">
        <v>3.6343721296978497</v>
      </c>
      <c r="D21" s="88">
        <v>6.49986155337927</v>
      </c>
      <c r="E21" s="88">
        <v>5.703368662631361</v>
      </c>
      <c r="F21" s="89">
        <v>8.75208075712758</v>
      </c>
      <c r="G21" s="72">
        <v>55</v>
      </c>
      <c r="H21" s="1"/>
      <c r="I21" s="1"/>
      <c r="J21" s="1"/>
      <c r="K21" s="1"/>
      <c r="L21" s="1"/>
    </row>
    <row r="22" spans="1:12" ht="13.5" thickBot="1">
      <c r="A22" s="73" t="s">
        <v>20</v>
      </c>
      <c r="B22" s="90">
        <f aca="true" t="shared" si="0" ref="B22:G22">SUM(B7:B21)</f>
        <v>100.00037595297105</v>
      </c>
      <c r="C22" s="90">
        <f t="shared" si="0"/>
        <v>100.00030891519286</v>
      </c>
      <c r="D22" s="90">
        <f t="shared" si="0"/>
        <v>99.99979919209589</v>
      </c>
      <c r="E22" s="90">
        <f t="shared" si="0"/>
        <v>99.99966438666235</v>
      </c>
      <c r="F22" s="91">
        <f t="shared" si="0"/>
        <v>100.00032181630075</v>
      </c>
      <c r="G22" s="92">
        <f t="shared" si="0"/>
        <v>1042.3763213530656</v>
      </c>
      <c r="H22" s="1"/>
      <c r="I22" s="1"/>
      <c r="J22" s="1"/>
      <c r="K22" s="1"/>
      <c r="L22" s="1"/>
    </row>
    <row r="23" spans="1:12" ht="13.5" thickBot="1">
      <c r="A23" s="75" t="s">
        <v>71</v>
      </c>
      <c r="B23" s="76">
        <v>48</v>
      </c>
      <c r="C23" s="76">
        <v>24</v>
      </c>
      <c r="D23" s="76">
        <v>14</v>
      </c>
      <c r="E23" s="76">
        <v>16</v>
      </c>
      <c r="F23" s="76">
        <v>23</v>
      </c>
      <c r="G23" s="77">
        <f>SUM(B23:F23)</f>
        <v>125</v>
      </c>
      <c r="H23" s="2"/>
      <c r="I23" s="2"/>
      <c r="J23" s="2"/>
      <c r="K23" s="2"/>
      <c r="L23" s="1"/>
    </row>
    <row r="24" spans="1:12" ht="12.75">
      <c r="A24" s="2"/>
      <c r="B24" s="34" t="s">
        <v>3</v>
      </c>
      <c r="C24" s="2"/>
      <c r="D24" s="2"/>
      <c r="E24" s="2"/>
      <c r="F24" s="2"/>
      <c r="G24" s="2"/>
      <c r="H24" s="2"/>
      <c r="I24" s="2"/>
      <c r="J24" s="2"/>
      <c r="K24" s="2"/>
      <c r="L24" s="1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"/>
    </row>
    <row r="26" spans="1:9" ht="12.75">
      <c r="A26" s="34" t="s">
        <v>66</v>
      </c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10" ht="33.75">
      <c r="A28" s="4" t="s">
        <v>21</v>
      </c>
      <c r="B28" s="3" t="s">
        <v>15</v>
      </c>
      <c r="C28" s="3" t="s">
        <v>16</v>
      </c>
      <c r="D28" s="3" t="s">
        <v>17</v>
      </c>
      <c r="E28" s="3" t="s">
        <v>18</v>
      </c>
      <c r="F28" s="3" t="s">
        <v>19</v>
      </c>
      <c r="G28" s="5" t="s">
        <v>20</v>
      </c>
      <c r="H28" s="5" t="s">
        <v>22</v>
      </c>
      <c r="I28" s="36" t="s">
        <v>70</v>
      </c>
      <c r="J28" s="36" t="s">
        <v>23</v>
      </c>
    </row>
    <row r="29" spans="1:10" ht="12">
      <c r="A29" s="6" t="str">
        <f aca="true" t="shared" si="1" ref="A29:A43">A7</f>
        <v>18-19</v>
      </c>
      <c r="B29" s="7">
        <f>(B7*$B$23)/100</f>
        <v>2.553921352037633</v>
      </c>
      <c r="C29" s="7">
        <f>(C7*$C$23)/100</f>
        <v>0.17856569407550718</v>
      </c>
      <c r="D29" s="7">
        <f>(D7*$D$23)/100</f>
        <v>0.09072789821546813</v>
      </c>
      <c r="E29" s="7">
        <f>(E7*$E$23)/100</f>
        <v>0.030154234711096028</v>
      </c>
      <c r="F29" s="7">
        <f>(F7*$F$23)/100</f>
        <v>0</v>
      </c>
      <c r="G29" s="8">
        <f aca="true" t="shared" si="2" ref="G29:G43">SUM(B29:F29)</f>
        <v>2.853369179039704</v>
      </c>
      <c r="H29" s="9">
        <f>(G29/$G$44)*100</f>
        <v>2.2826908362215823</v>
      </c>
      <c r="I29" s="79">
        <v>19</v>
      </c>
      <c r="J29" s="81">
        <f aca="true" t="shared" si="3" ref="J29:J43">I29*G29</f>
        <v>54.21401440175438</v>
      </c>
    </row>
    <row r="30" spans="1:10" ht="12">
      <c r="A30" s="6" t="str">
        <f t="shared" si="1"/>
        <v>20-24</v>
      </c>
      <c r="B30" s="7">
        <f aca="true" t="shared" si="4" ref="B30:B43">(B8*$B$23)/100</f>
        <v>7.742592281571572</v>
      </c>
      <c r="C30" s="7">
        <f aca="true" t="shared" si="5" ref="C30:C43">(C8*$C$23)/100</f>
        <v>1.0790129353313567</v>
      </c>
      <c r="D30" s="7">
        <f aca="true" t="shared" si="6" ref="D30:D43">(D8*$D$23)/100</f>
        <v>0.10658311916784191</v>
      </c>
      <c r="E30" s="7">
        <f aca="true" t="shared" si="7" ref="E30:E43">(E8*$E$23)/100</f>
        <v>0.14111287844441797</v>
      </c>
      <c r="F30" s="7">
        <f aca="true" t="shared" si="8" ref="F30:F43">(F8*$F$23)/100</f>
        <v>0.09842579076167196</v>
      </c>
      <c r="G30" s="8">
        <f t="shared" si="2"/>
        <v>9.167727005276861</v>
      </c>
      <c r="H30" s="9">
        <f aca="true" t="shared" si="9" ref="H30:H43">(G30/$G$44)*100</f>
        <v>7.334167123431811</v>
      </c>
      <c r="I30" s="79">
        <v>22</v>
      </c>
      <c r="J30" s="81">
        <f t="shared" si="3"/>
        <v>201.68999411609093</v>
      </c>
    </row>
    <row r="31" spans="1:10" ht="12">
      <c r="A31" s="6" t="str">
        <f t="shared" si="1"/>
        <v>25-29</v>
      </c>
      <c r="B31" s="7">
        <f t="shared" si="4"/>
        <v>6.481323354167706</v>
      </c>
      <c r="C31" s="7">
        <f t="shared" si="5"/>
        <v>1.099274967946372</v>
      </c>
      <c r="D31" s="7">
        <f t="shared" si="6"/>
        <v>0.5178301857013091</v>
      </c>
      <c r="E31" s="7">
        <f t="shared" si="7"/>
        <v>0.30114110376471515</v>
      </c>
      <c r="F31" s="7">
        <f t="shared" si="8"/>
        <v>0.1562082862999</v>
      </c>
      <c r="G31" s="8">
        <f t="shared" si="2"/>
        <v>8.555777897880004</v>
      </c>
      <c r="H31" s="9">
        <f t="shared" si="9"/>
        <v>6.844608804112297</v>
      </c>
      <c r="I31" s="79">
        <v>27</v>
      </c>
      <c r="J31" s="81">
        <f t="shared" si="3"/>
        <v>231.0060032427601</v>
      </c>
    </row>
    <row r="32" spans="1:10" ht="12">
      <c r="A32" s="6" t="str">
        <f t="shared" si="1"/>
        <v>30-34</v>
      </c>
      <c r="B32" s="7">
        <f t="shared" si="4"/>
        <v>5.023433395298731</v>
      </c>
      <c r="C32" s="7">
        <f t="shared" si="5"/>
        <v>1.4743727627160756</v>
      </c>
      <c r="D32" s="7">
        <f t="shared" si="6"/>
        <v>0.48003224135676176</v>
      </c>
      <c r="E32" s="7">
        <f t="shared" si="7"/>
        <v>0.4003318778034587</v>
      </c>
      <c r="F32" s="7">
        <f t="shared" si="8"/>
        <v>0.5627321714154471</v>
      </c>
      <c r="G32" s="8">
        <f t="shared" si="2"/>
        <v>7.9409024485904744</v>
      </c>
      <c r="H32" s="9">
        <f t="shared" si="9"/>
        <v>6.352709415900917</v>
      </c>
      <c r="I32" s="80">
        <v>32</v>
      </c>
      <c r="J32" s="81">
        <f t="shared" si="3"/>
        <v>254.10887835489518</v>
      </c>
    </row>
    <row r="33" spans="1:10" ht="12">
      <c r="A33" s="6" t="str">
        <f t="shared" si="1"/>
        <v>35-39</v>
      </c>
      <c r="B33" s="7">
        <f t="shared" si="4"/>
        <v>3.9049648660198044</v>
      </c>
      <c r="C33" s="7">
        <f t="shared" si="5"/>
        <v>2.288748361376251</v>
      </c>
      <c r="D33" s="7">
        <f t="shared" si="6"/>
        <v>0.5706336468234936</v>
      </c>
      <c r="E33" s="7">
        <f t="shared" si="7"/>
        <v>0.32079629864114184</v>
      </c>
      <c r="F33" s="7">
        <f t="shared" si="8"/>
        <v>0.6091157732525493</v>
      </c>
      <c r="G33" s="8">
        <f t="shared" si="2"/>
        <v>7.69425894611324</v>
      </c>
      <c r="H33" s="9">
        <f t="shared" si="9"/>
        <v>6.155395003502359</v>
      </c>
      <c r="I33" s="80">
        <v>37</v>
      </c>
      <c r="J33" s="81">
        <f t="shared" si="3"/>
        <v>284.6875810061899</v>
      </c>
    </row>
    <row r="34" spans="1:10" ht="12">
      <c r="A34" s="6" t="str">
        <f t="shared" si="1"/>
        <v>40-44</v>
      </c>
      <c r="B34" s="7">
        <f t="shared" si="4"/>
        <v>3.854677072180505</v>
      </c>
      <c r="C34" s="7">
        <f t="shared" si="5"/>
        <v>2.302865295220096</v>
      </c>
      <c r="D34" s="7">
        <f t="shared" si="6"/>
        <v>0.7529480423678788</v>
      </c>
      <c r="E34" s="7">
        <f t="shared" si="7"/>
        <v>0.44819134867884963</v>
      </c>
      <c r="F34" s="7">
        <f t="shared" si="8"/>
        <v>0.6256266792963505</v>
      </c>
      <c r="G34" s="8">
        <f t="shared" si="2"/>
        <v>7.98430843774368</v>
      </c>
      <c r="H34" s="9">
        <f t="shared" si="9"/>
        <v>6.387434138661995</v>
      </c>
      <c r="I34" s="80">
        <v>42</v>
      </c>
      <c r="J34" s="81">
        <f t="shared" si="3"/>
        <v>335.34095438523457</v>
      </c>
    </row>
    <row r="35" spans="1:10" ht="12">
      <c r="A35" s="6" t="str">
        <f t="shared" si="1"/>
        <v>45-49</v>
      </c>
      <c r="B35" s="7">
        <f t="shared" si="4"/>
        <v>4.111004903665219</v>
      </c>
      <c r="C35" s="7">
        <f t="shared" si="5"/>
        <v>1.896686054611015</v>
      </c>
      <c r="D35" s="7">
        <f t="shared" si="6"/>
        <v>1.0733194130190697</v>
      </c>
      <c r="E35" s="7">
        <f t="shared" si="7"/>
        <v>0.73924066856378</v>
      </c>
      <c r="F35" s="7">
        <f t="shared" si="8"/>
        <v>0.5463854989562308</v>
      </c>
      <c r="G35" s="8">
        <f t="shared" si="2"/>
        <v>8.366636538815316</v>
      </c>
      <c r="H35" s="9">
        <f t="shared" si="9"/>
        <v>6.693296015616851</v>
      </c>
      <c r="I35" s="80">
        <v>47</v>
      </c>
      <c r="J35" s="81">
        <f t="shared" si="3"/>
        <v>393.23191732431985</v>
      </c>
    </row>
    <row r="36" spans="1:10" ht="12">
      <c r="A36" s="6" t="str">
        <f t="shared" si="1"/>
        <v>50-54</v>
      </c>
      <c r="B36" s="7">
        <f t="shared" si="4"/>
        <v>2.9149612371689284</v>
      </c>
      <c r="C36" s="7">
        <f t="shared" si="5"/>
        <v>2.135025337973663</v>
      </c>
      <c r="D36" s="7">
        <f t="shared" si="6"/>
        <v>1.1780872913006764</v>
      </c>
      <c r="E36" s="7">
        <f t="shared" si="7"/>
        <v>1.3768488434652475</v>
      </c>
      <c r="F36" s="7">
        <f t="shared" si="8"/>
        <v>1.0372725641358824</v>
      </c>
      <c r="G36" s="8">
        <f t="shared" si="2"/>
        <v>8.642195274044399</v>
      </c>
      <c r="H36" s="9">
        <f t="shared" si="9"/>
        <v>6.913742568544127</v>
      </c>
      <c r="I36" s="80">
        <v>52</v>
      </c>
      <c r="J36" s="81">
        <f t="shared" si="3"/>
        <v>449.39415425030876</v>
      </c>
    </row>
    <row r="37" spans="1:10" ht="12">
      <c r="A37" s="6" t="str">
        <f t="shared" si="1"/>
        <v>55-59</v>
      </c>
      <c r="B37" s="7">
        <f t="shared" si="4"/>
        <v>3.174486645993733</v>
      </c>
      <c r="C37" s="7">
        <f t="shared" si="5"/>
        <v>2.623365735914747</v>
      </c>
      <c r="D37" s="7">
        <f t="shared" si="6"/>
        <v>1.2582017018636322</v>
      </c>
      <c r="E37" s="7">
        <f t="shared" si="7"/>
        <v>1.0777254698154932</v>
      </c>
      <c r="F37" s="7">
        <f t="shared" si="8"/>
        <v>1.6096241316315518</v>
      </c>
      <c r="G37" s="8">
        <f t="shared" si="2"/>
        <v>9.743403685219157</v>
      </c>
      <c r="H37" s="9">
        <f t="shared" si="9"/>
        <v>7.794707558081421</v>
      </c>
      <c r="I37" s="80">
        <v>57</v>
      </c>
      <c r="J37" s="81">
        <f t="shared" si="3"/>
        <v>555.3740100574919</v>
      </c>
    </row>
    <row r="38" spans="1:10" ht="12">
      <c r="A38" s="6" t="str">
        <f t="shared" si="1"/>
        <v>60-64</v>
      </c>
      <c r="B38" s="7">
        <f t="shared" si="4"/>
        <v>1.9168619123737318</v>
      </c>
      <c r="C38" s="7">
        <f t="shared" si="5"/>
        <v>1.6522896169409993</v>
      </c>
      <c r="D38" s="7">
        <f t="shared" si="6"/>
        <v>1.6673929303740807</v>
      </c>
      <c r="E38" s="7">
        <f t="shared" si="7"/>
        <v>2.362708726475465</v>
      </c>
      <c r="F38" s="7">
        <f t="shared" si="8"/>
        <v>3.5438229599862643</v>
      </c>
      <c r="G38" s="8">
        <f t="shared" si="2"/>
        <v>11.143076146150541</v>
      </c>
      <c r="H38" s="9">
        <f t="shared" si="9"/>
        <v>8.91444331598817</v>
      </c>
      <c r="I38" s="80">
        <v>62</v>
      </c>
      <c r="J38" s="81">
        <f t="shared" si="3"/>
        <v>690.8707210613336</v>
      </c>
    </row>
    <row r="39" spans="1:10" ht="12">
      <c r="A39" s="6" t="str">
        <f t="shared" si="1"/>
        <v>65-69</v>
      </c>
      <c r="B39" s="7">
        <f t="shared" si="4"/>
        <v>2.4022586481153665</v>
      </c>
      <c r="C39" s="7">
        <f t="shared" si="5"/>
        <v>1.4370175140413863</v>
      </c>
      <c r="D39" s="7">
        <f t="shared" si="6"/>
        <v>1.6404223565755802</v>
      </c>
      <c r="E39" s="7">
        <f t="shared" si="7"/>
        <v>2.4421937596964263</v>
      </c>
      <c r="F39" s="7">
        <f t="shared" si="8"/>
        <v>4.465788657985932</v>
      </c>
      <c r="G39" s="8">
        <f t="shared" si="2"/>
        <v>12.387680936414691</v>
      </c>
      <c r="H39" s="9">
        <f t="shared" si="9"/>
        <v>9.910125182296689</v>
      </c>
      <c r="I39" s="80">
        <v>67</v>
      </c>
      <c r="J39" s="81">
        <f t="shared" si="3"/>
        <v>829.9746227397843</v>
      </c>
    </row>
    <row r="40" spans="1:10" ht="12">
      <c r="A40" s="6" t="str">
        <f t="shared" si="1"/>
        <v>70-74</v>
      </c>
      <c r="B40" s="7">
        <f t="shared" si="4"/>
        <v>1.2804895737877053</v>
      </c>
      <c r="C40" s="7">
        <f t="shared" si="5"/>
        <v>2.510418401165747</v>
      </c>
      <c r="D40" s="7">
        <f t="shared" si="6"/>
        <v>1.8447782590108601</v>
      </c>
      <c r="E40" s="7">
        <f t="shared" si="7"/>
        <v>2.0697306579050263</v>
      </c>
      <c r="F40" s="7">
        <f t="shared" si="8"/>
        <v>3.1314075366540908</v>
      </c>
      <c r="G40" s="8">
        <f t="shared" si="2"/>
        <v>10.83682442852343</v>
      </c>
      <c r="H40" s="9">
        <f t="shared" si="9"/>
        <v>8.669442425623258</v>
      </c>
      <c r="I40" s="80">
        <v>72</v>
      </c>
      <c r="J40" s="81">
        <f t="shared" si="3"/>
        <v>780.251358853687</v>
      </c>
    </row>
    <row r="41" spans="1:10" ht="12">
      <c r="A41" s="6" t="str">
        <f t="shared" si="1"/>
        <v>75-79</v>
      </c>
      <c r="B41" s="7">
        <f t="shared" si="4"/>
        <v>1.4044079196381278</v>
      </c>
      <c r="C41" s="7">
        <f t="shared" si="5"/>
        <v>1.8738323436496414</v>
      </c>
      <c r="D41" s="7">
        <f t="shared" si="6"/>
        <v>1.2974148389506457</v>
      </c>
      <c r="E41" s="7">
        <f t="shared" si="7"/>
        <v>2.126883915944386</v>
      </c>
      <c r="F41" s="7">
        <f t="shared" si="8"/>
        <v>2.2294505834976786</v>
      </c>
      <c r="G41" s="8">
        <f t="shared" si="2"/>
        <v>8.93198960168048</v>
      </c>
      <c r="H41" s="9">
        <f t="shared" si="9"/>
        <v>7.145577572911319</v>
      </c>
      <c r="I41" s="80">
        <v>77</v>
      </c>
      <c r="J41" s="81">
        <f t="shared" si="3"/>
        <v>687.7631993293969</v>
      </c>
    </row>
    <row r="42" spans="1:10" ht="12">
      <c r="A42" s="6" t="str">
        <f t="shared" si="1"/>
        <v>80-84</v>
      </c>
      <c r="B42" s="7">
        <f t="shared" si="4"/>
        <v>0.21456232105582512</v>
      </c>
      <c r="C42" s="7">
        <f t="shared" si="5"/>
        <v>0.5763498075559442</v>
      </c>
      <c r="D42" s="7">
        <f t="shared" si="6"/>
        <v>0.6116193446930283</v>
      </c>
      <c r="E42" s="7">
        <f t="shared" si="7"/>
        <v>1.2503475319354536</v>
      </c>
      <c r="F42" s="7">
        <f t="shared" si="8"/>
        <v>2.3712348097362788</v>
      </c>
      <c r="G42" s="8">
        <f t="shared" si="2"/>
        <v>5.0241138149765305</v>
      </c>
      <c r="H42" s="9">
        <f t="shared" si="9"/>
        <v>4.019283116193496</v>
      </c>
      <c r="I42" s="80">
        <v>82</v>
      </c>
      <c r="J42" s="81">
        <f t="shared" si="3"/>
        <v>411.97733282807553</v>
      </c>
    </row>
    <row r="43" spans="1:10" ht="12.75" thickBot="1">
      <c r="A43" s="6" t="str">
        <f t="shared" si="1"/>
        <v>85 +</v>
      </c>
      <c r="B43" s="7">
        <f t="shared" si="4"/>
        <v>1.0202349743515151</v>
      </c>
      <c r="C43" s="7">
        <f t="shared" si="5"/>
        <v>0.8722493111274839</v>
      </c>
      <c r="D43" s="7">
        <f t="shared" si="6"/>
        <v>0.9099806174730978</v>
      </c>
      <c r="E43" s="7">
        <f t="shared" si="7"/>
        <v>0.9125389860210177</v>
      </c>
      <c r="F43" s="7">
        <f t="shared" si="8"/>
        <v>2.0129785741393436</v>
      </c>
      <c r="G43" s="8">
        <f t="shared" si="2"/>
        <v>5.727982463112458</v>
      </c>
      <c r="H43" s="9">
        <f t="shared" si="9"/>
        <v>4.582376922913695</v>
      </c>
      <c r="I43" s="80">
        <v>87</v>
      </c>
      <c r="J43" s="82">
        <f t="shared" si="3"/>
        <v>498.3344742907838</v>
      </c>
    </row>
    <row r="44" spans="7:10" ht="13.5" thickBot="1">
      <c r="G44" s="11">
        <f>SUM(G29:G43)</f>
        <v>125.00024680358098</v>
      </c>
      <c r="H44" s="11">
        <f>SUM(H29:H43)</f>
        <v>99.99999999999999</v>
      </c>
      <c r="I44" s="78"/>
      <c r="J44" s="83">
        <f>SUM(J29:J43)/G44</f>
        <v>53.26564856071439</v>
      </c>
    </row>
    <row r="46" ht="12">
      <c r="A46" s="34" t="s">
        <v>67</v>
      </c>
    </row>
  </sheetData>
  <sheetProtection/>
  <mergeCells count="3">
    <mergeCell ref="A4:F4"/>
    <mergeCell ref="A1:G1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39">
      <selection activeCell="B24" sqref="B24"/>
    </sheetView>
  </sheetViews>
  <sheetFormatPr defaultColWidth="11.00390625" defaultRowHeight="12"/>
  <cols>
    <col min="10" max="10" width="11.375" style="0" customWidth="1"/>
    <col min="11" max="17" width="6.375" style="0" customWidth="1"/>
    <col min="18" max="18" width="5.375" style="0" customWidth="1"/>
  </cols>
  <sheetData>
    <row r="1" spans="1:7" ht="15">
      <c r="A1" s="139" t="s">
        <v>72</v>
      </c>
      <c r="B1" s="139"/>
      <c r="C1" s="139"/>
      <c r="D1" s="139"/>
      <c r="E1" s="139"/>
      <c r="F1" s="139"/>
      <c r="G1" s="139"/>
    </row>
    <row r="2" spans="1:6" ht="12.75">
      <c r="A2" s="2"/>
      <c r="B2" s="2"/>
      <c r="C2" s="2"/>
      <c r="D2" s="2"/>
      <c r="E2" s="2"/>
      <c r="F2" s="2"/>
    </row>
    <row r="3" spans="1:6" ht="13.5" thickBot="1">
      <c r="A3" s="2"/>
      <c r="B3" s="2"/>
      <c r="C3" s="2"/>
      <c r="D3" s="2"/>
      <c r="E3" s="2"/>
      <c r="F3" s="2"/>
    </row>
    <row r="4" spans="1:7" ht="12.75" customHeight="1" thickBot="1">
      <c r="A4" s="135" t="s">
        <v>68</v>
      </c>
      <c r="B4" s="136"/>
      <c r="C4" s="136"/>
      <c r="D4" s="136"/>
      <c r="E4" s="136"/>
      <c r="F4" s="136"/>
      <c r="G4" s="140" t="s">
        <v>65</v>
      </c>
    </row>
    <row r="5" spans="1:7" ht="23.25" thickBot="1">
      <c r="A5" s="26" t="s">
        <v>49</v>
      </c>
      <c r="B5" s="27" t="s">
        <v>25</v>
      </c>
      <c r="C5" s="27" t="s">
        <v>27</v>
      </c>
      <c r="D5" s="27" t="s">
        <v>29</v>
      </c>
      <c r="E5" s="27" t="s">
        <v>31</v>
      </c>
      <c r="F5" s="42" t="s">
        <v>33</v>
      </c>
      <c r="G5" s="141"/>
    </row>
    <row r="6" spans="1:8" ht="13.5" thickBot="1">
      <c r="A6" s="62" t="s">
        <v>50</v>
      </c>
      <c r="B6" s="63" t="s">
        <v>51</v>
      </c>
      <c r="C6" s="63" t="s">
        <v>52</v>
      </c>
      <c r="D6" s="63" t="s">
        <v>53</v>
      </c>
      <c r="E6" s="63" t="s">
        <v>54</v>
      </c>
      <c r="F6" s="64" t="s">
        <v>55</v>
      </c>
      <c r="G6" s="47" t="s">
        <v>20</v>
      </c>
      <c r="H6" s="1"/>
    </row>
    <row r="7" spans="1:8" ht="12.75">
      <c r="A7" s="110" t="s">
        <v>46</v>
      </c>
      <c r="B7" s="114">
        <v>4.906841404846266</v>
      </c>
      <c r="C7" s="66">
        <v>0.3902969679512174</v>
      </c>
      <c r="D7" s="66">
        <v>0.4385415759266815</v>
      </c>
      <c r="E7" s="66">
        <v>0.3586992729378919</v>
      </c>
      <c r="F7" s="67">
        <v>0</v>
      </c>
      <c r="G7" s="71">
        <v>6.608879492600423</v>
      </c>
      <c r="H7" s="1"/>
    </row>
    <row r="8" spans="1:8" ht="12.75">
      <c r="A8" s="111" t="s">
        <v>34</v>
      </c>
      <c r="B8" s="115">
        <v>18.005731422911662</v>
      </c>
      <c r="C8" s="60">
        <v>3.7237221831197624</v>
      </c>
      <c r="D8" s="60">
        <v>0.597715925707477</v>
      </c>
      <c r="E8" s="60">
        <v>0.9777876477121795</v>
      </c>
      <c r="F8" s="68">
        <v>0</v>
      </c>
      <c r="G8" s="72">
        <v>25.334038054968296</v>
      </c>
      <c r="H8" s="1"/>
    </row>
    <row r="9" spans="1:8" ht="12.75">
      <c r="A9" s="111" t="s">
        <v>35</v>
      </c>
      <c r="B9" s="115">
        <v>12.28904824111766</v>
      </c>
      <c r="C9" s="60">
        <v>6.6562273604083595</v>
      </c>
      <c r="D9" s="60">
        <v>2.719637680165467</v>
      </c>
      <c r="E9" s="60">
        <v>2.7806145188983873</v>
      </c>
      <c r="F9" s="68">
        <v>1.3287043051750125</v>
      </c>
      <c r="G9" s="72">
        <v>27.536997885835092</v>
      </c>
      <c r="H9" s="1"/>
    </row>
    <row r="10" spans="1:8" ht="12.75">
      <c r="A10" s="111" t="s">
        <v>36</v>
      </c>
      <c r="B10" s="115">
        <v>11.815805389596362</v>
      </c>
      <c r="C10" s="60">
        <v>6.719895622116614</v>
      </c>
      <c r="D10" s="60">
        <v>4.8048903101532074</v>
      </c>
      <c r="E10" s="60">
        <v>2.8072117012530673</v>
      </c>
      <c r="F10" s="68">
        <v>2.0121204760541604</v>
      </c>
      <c r="G10" s="72">
        <v>29.739957716701905</v>
      </c>
      <c r="H10" s="1"/>
    </row>
    <row r="11" spans="1:8" ht="12.75">
      <c r="A11" s="111" t="s">
        <v>37</v>
      </c>
      <c r="B11" s="115">
        <v>11.67576621460855</v>
      </c>
      <c r="C11" s="60">
        <v>6.791167242351183</v>
      </c>
      <c r="D11" s="60">
        <v>6.782776374332676</v>
      </c>
      <c r="E11" s="60">
        <v>2.0804557830397727</v>
      </c>
      <c r="F11" s="68">
        <v>3.313788537106481</v>
      </c>
      <c r="G11" s="72">
        <v>31.94291754756871</v>
      </c>
      <c r="H11" s="1"/>
    </row>
    <row r="12" spans="1:8" ht="15.75" customHeight="1">
      <c r="A12" s="111" t="s">
        <v>38</v>
      </c>
      <c r="B12" s="115">
        <v>12.917155151219232</v>
      </c>
      <c r="C12" s="60">
        <v>7.632474039934918</v>
      </c>
      <c r="D12" s="60">
        <v>5.359952594659441</v>
      </c>
      <c r="E12" s="60">
        <v>4.3841022247964565</v>
      </c>
      <c r="F12" s="68">
        <v>4.189847575651873</v>
      </c>
      <c r="G12" s="72">
        <v>36.348837209302324</v>
      </c>
      <c r="H12" s="1"/>
    </row>
    <row r="13" spans="1:12" ht="12.75">
      <c r="A13" s="111" t="s">
        <v>39</v>
      </c>
      <c r="B13" s="115">
        <v>7.4601751675490755</v>
      </c>
      <c r="C13" s="60">
        <v>14.326194588327038</v>
      </c>
      <c r="D13" s="60">
        <v>6.191175189553152</v>
      </c>
      <c r="E13" s="60">
        <v>6.0767876827125225</v>
      </c>
      <c r="F13" s="68">
        <v>3.629707525431035</v>
      </c>
      <c r="G13" s="72">
        <v>39.653276955602536</v>
      </c>
      <c r="H13" s="1"/>
      <c r="I13" s="1"/>
      <c r="J13" s="1"/>
      <c r="K13" s="1"/>
      <c r="L13" s="1"/>
    </row>
    <row r="14" spans="1:12" ht="12.75">
      <c r="A14" s="112" t="s">
        <v>40</v>
      </c>
      <c r="B14" s="116">
        <v>3.4771090607768422</v>
      </c>
      <c r="C14" s="61">
        <v>13.183364250796679</v>
      </c>
      <c r="D14" s="61">
        <v>9.42642902597958</v>
      </c>
      <c r="E14" s="61">
        <v>8.811683149342961</v>
      </c>
      <c r="F14" s="70">
        <v>5.26327959916599</v>
      </c>
      <c r="G14" s="72">
        <v>41.85623678646935</v>
      </c>
      <c r="H14" s="1"/>
      <c r="I14" s="1"/>
      <c r="J14" s="1"/>
      <c r="K14" s="1"/>
      <c r="L14" s="1"/>
    </row>
    <row r="15" spans="1:12" ht="12.75">
      <c r="A15" s="111" t="s">
        <v>41</v>
      </c>
      <c r="B15" s="115">
        <v>12.433625279248458</v>
      </c>
      <c r="C15" s="60">
        <v>7.714104778329946</v>
      </c>
      <c r="D15" s="60">
        <v>11.55686035383255</v>
      </c>
      <c r="E15" s="60">
        <v>7.089585629831276</v>
      </c>
      <c r="F15" s="68">
        <v>5.646211706226055</v>
      </c>
      <c r="G15" s="72">
        <v>46.262156448202965</v>
      </c>
      <c r="H15" s="1"/>
      <c r="I15" s="1"/>
      <c r="J15" s="1"/>
      <c r="K15" s="1"/>
      <c r="L15" s="1"/>
    </row>
    <row r="16" spans="1:12" ht="12.75">
      <c r="A16" s="111" t="s">
        <v>42</v>
      </c>
      <c r="B16" s="115">
        <v>0</v>
      </c>
      <c r="C16" s="60">
        <v>9.757424198780436</v>
      </c>
      <c r="D16" s="60">
        <v>10.96353939816704</v>
      </c>
      <c r="E16" s="60">
        <v>13.451222735170948</v>
      </c>
      <c r="F16" s="68">
        <v>19.639910510868155</v>
      </c>
      <c r="G16" s="72">
        <v>55.07399577167019</v>
      </c>
      <c r="H16" s="1"/>
      <c r="I16" s="1"/>
      <c r="J16" s="1"/>
      <c r="K16" s="1"/>
      <c r="L16" s="1"/>
    </row>
    <row r="17" spans="1:12" ht="12.75">
      <c r="A17" s="111" t="s">
        <v>43</v>
      </c>
      <c r="B17" s="115">
        <v>3.8823360565816616</v>
      </c>
      <c r="C17" s="60">
        <v>2.6763220659512053</v>
      </c>
      <c r="D17" s="60">
        <v>13.532140057166176</v>
      </c>
      <c r="E17" s="60">
        <v>17.217565101018813</v>
      </c>
      <c r="F17" s="68">
        <v>20.568342644109197</v>
      </c>
      <c r="G17" s="72">
        <v>59.47991543340382</v>
      </c>
      <c r="H17" s="1"/>
      <c r="I17" s="1"/>
      <c r="J17" s="1"/>
      <c r="K17" s="1"/>
      <c r="L17" s="1"/>
    </row>
    <row r="18" spans="1:12" ht="12.75">
      <c r="A18" s="111" t="s">
        <v>44</v>
      </c>
      <c r="B18" s="115">
        <v>0</v>
      </c>
      <c r="C18" s="60">
        <v>8.391384810951175</v>
      </c>
      <c r="D18" s="60">
        <v>9.428643882423653</v>
      </c>
      <c r="E18" s="60">
        <v>11.568051552247015</v>
      </c>
      <c r="F18" s="68">
        <v>16.890323039346615</v>
      </c>
      <c r="G18" s="72">
        <v>47.36363636363637</v>
      </c>
      <c r="H18" s="1"/>
      <c r="I18" s="1"/>
      <c r="J18" s="1"/>
      <c r="K18" s="1"/>
      <c r="L18" s="1"/>
    </row>
    <row r="19" spans="1:12" ht="12.75">
      <c r="A19" s="111" t="s">
        <v>45</v>
      </c>
      <c r="B19" s="115">
        <v>1.1364066115442142</v>
      </c>
      <c r="C19" s="60">
        <v>7.050525872667156</v>
      </c>
      <c r="D19" s="60">
        <v>9.242381600175225</v>
      </c>
      <c r="E19" s="60">
        <v>11.879502802674272</v>
      </c>
      <c r="F19" s="68">
        <v>7.74077411337443</v>
      </c>
      <c r="G19" s="72">
        <v>38.55179704016914</v>
      </c>
      <c r="H19" s="1"/>
      <c r="I19" s="1"/>
      <c r="J19" s="1"/>
      <c r="K19" s="1"/>
      <c r="L19" s="1"/>
    </row>
    <row r="20" spans="1:12" ht="12.75">
      <c r="A20" s="111" t="s">
        <v>47</v>
      </c>
      <c r="B20" s="115">
        <v>0</v>
      </c>
      <c r="C20" s="60">
        <v>1.9591377214806207</v>
      </c>
      <c r="D20" s="60">
        <v>3.85228678461085</v>
      </c>
      <c r="E20" s="60">
        <v>4.951456630358352</v>
      </c>
      <c r="F20" s="68">
        <v>6.452813378544062</v>
      </c>
      <c r="G20" s="72">
        <v>17.623678646934458</v>
      </c>
      <c r="H20" s="1"/>
      <c r="I20" s="1"/>
      <c r="J20" s="1"/>
      <c r="K20" s="1"/>
      <c r="L20" s="1"/>
    </row>
    <row r="21" spans="1:12" ht="12.75">
      <c r="A21" s="111" t="s">
        <v>24</v>
      </c>
      <c r="B21" s="115">
        <v>0</v>
      </c>
      <c r="C21" s="60">
        <v>3.027758296833687</v>
      </c>
      <c r="D21" s="60">
        <v>5.10302924714684</v>
      </c>
      <c r="E21" s="60">
        <v>5.565273568006081</v>
      </c>
      <c r="F21" s="68">
        <v>3.3241765889469406</v>
      </c>
      <c r="G21" s="72">
        <v>17.623678646934465</v>
      </c>
      <c r="H21" s="1"/>
      <c r="I21" s="1"/>
      <c r="J21" s="1"/>
      <c r="K21" s="1"/>
      <c r="L21" s="1"/>
    </row>
    <row r="22" spans="1:12" ht="13.5" thickBot="1">
      <c r="A22" s="113" t="s">
        <v>20</v>
      </c>
      <c r="B22" s="117">
        <f aca="true" t="shared" si="0" ref="B22:G22">SUM(B7:B21)</f>
        <v>100</v>
      </c>
      <c r="C22" s="118">
        <f t="shared" si="0"/>
        <v>100</v>
      </c>
      <c r="D22" s="118">
        <f t="shared" si="0"/>
        <v>100.00000000000001</v>
      </c>
      <c r="E22" s="118">
        <f t="shared" si="0"/>
        <v>99.99999999999999</v>
      </c>
      <c r="F22" s="119">
        <f t="shared" si="0"/>
        <v>100</v>
      </c>
      <c r="G22" s="74">
        <f t="shared" si="0"/>
        <v>521.0000000000001</v>
      </c>
      <c r="H22" s="1"/>
      <c r="I22" s="1"/>
      <c r="J22" s="1"/>
      <c r="K22" s="1"/>
      <c r="L22" s="1"/>
    </row>
    <row r="23" spans="1:12" ht="13.5" thickBot="1">
      <c r="A23" s="75" t="s">
        <v>71</v>
      </c>
      <c r="B23" s="76">
        <v>48</v>
      </c>
      <c r="C23" s="76">
        <v>24</v>
      </c>
      <c r="D23" s="76">
        <v>14</v>
      </c>
      <c r="E23" s="76">
        <v>16</v>
      </c>
      <c r="F23" s="76">
        <v>23</v>
      </c>
      <c r="G23" s="77">
        <f>SUM(B23:F23)</f>
        <v>125</v>
      </c>
      <c r="H23" s="2"/>
      <c r="I23" s="2"/>
      <c r="J23" s="2"/>
      <c r="K23" s="2"/>
      <c r="L23" s="1"/>
    </row>
    <row r="24" spans="1:12" ht="12.75">
      <c r="A24" s="2"/>
      <c r="B24" s="34" t="s">
        <v>3</v>
      </c>
      <c r="C24" s="2"/>
      <c r="D24" s="2"/>
      <c r="E24" s="2"/>
      <c r="F24" s="2"/>
      <c r="G24" s="2"/>
      <c r="H24" s="2"/>
      <c r="I24" s="2"/>
      <c r="J24" s="2"/>
      <c r="K24" s="2"/>
      <c r="L24" s="1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"/>
    </row>
    <row r="26" spans="1:9" ht="12.75">
      <c r="A26" s="34" t="s">
        <v>66</v>
      </c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10" ht="33.75">
      <c r="A28" s="4" t="s">
        <v>21</v>
      </c>
      <c r="B28" s="3" t="s">
        <v>15</v>
      </c>
      <c r="C28" s="3" t="s">
        <v>16</v>
      </c>
      <c r="D28" s="3" t="s">
        <v>17</v>
      </c>
      <c r="E28" s="3" t="s">
        <v>18</v>
      </c>
      <c r="F28" s="3" t="s">
        <v>19</v>
      </c>
      <c r="G28" s="5" t="s">
        <v>20</v>
      </c>
      <c r="H28" s="5" t="s">
        <v>22</v>
      </c>
      <c r="I28" s="36" t="s">
        <v>70</v>
      </c>
      <c r="J28" s="36" t="s">
        <v>23</v>
      </c>
    </row>
    <row r="29" spans="1:10" ht="12">
      <c r="A29" s="6" t="str">
        <f aca="true" t="shared" si="1" ref="A29:A43">A7</f>
        <v>18-19</v>
      </c>
      <c r="B29" s="7">
        <f aca="true" t="shared" si="2" ref="B29:B43">(B7*$B$23)/100</f>
        <v>2.355283874326208</v>
      </c>
      <c r="C29" s="7">
        <f aca="true" t="shared" si="3" ref="C29:C43">(C7*$C$23)/100</f>
        <v>0.09367127230829217</v>
      </c>
      <c r="D29" s="7">
        <f aca="true" t="shared" si="4" ref="D29:D43">(D7*$D$23)/100</f>
        <v>0.06139582062973542</v>
      </c>
      <c r="E29" s="7">
        <f aca="true" t="shared" si="5" ref="E29:E43">(E7*$E$23)/100</f>
        <v>0.057391883670062704</v>
      </c>
      <c r="F29" s="7">
        <f aca="true" t="shared" si="6" ref="F29:F43">(F7*$F$23)/100</f>
        <v>0</v>
      </c>
      <c r="G29" s="8">
        <f aca="true" t="shared" si="7" ref="G29:G43">SUM(B29:F29)</f>
        <v>2.567742850934298</v>
      </c>
      <c r="H29" s="9">
        <f aca="true" t="shared" si="8" ref="H29:H43">(G29/$G$44)*100</f>
        <v>2.0541942807474385</v>
      </c>
      <c r="I29" s="79">
        <v>19</v>
      </c>
      <c r="J29" s="81">
        <f aca="true" t="shared" si="9" ref="J29:J43">I29*G29</f>
        <v>48.78711416775167</v>
      </c>
    </row>
    <row r="30" spans="1:10" ht="12">
      <c r="A30" s="6" t="str">
        <f t="shared" si="1"/>
        <v>20-24</v>
      </c>
      <c r="B30" s="7">
        <f t="shared" si="2"/>
        <v>8.642751082997597</v>
      </c>
      <c r="C30" s="7">
        <f t="shared" si="3"/>
        <v>0.893693323948743</v>
      </c>
      <c r="D30" s="7">
        <f t="shared" si="4"/>
        <v>0.08368022959904678</v>
      </c>
      <c r="E30" s="7">
        <f t="shared" si="5"/>
        <v>0.15644602363394872</v>
      </c>
      <c r="F30" s="7">
        <f t="shared" si="6"/>
        <v>0</v>
      </c>
      <c r="G30" s="8">
        <f t="shared" si="7"/>
        <v>9.776570660179335</v>
      </c>
      <c r="H30" s="9">
        <f t="shared" si="8"/>
        <v>7.821256528143469</v>
      </c>
      <c r="I30" s="79">
        <v>22</v>
      </c>
      <c r="J30" s="81">
        <f t="shared" si="9"/>
        <v>215.08455452394537</v>
      </c>
    </row>
    <row r="31" spans="1:10" ht="12">
      <c r="A31" s="6" t="str">
        <f t="shared" si="1"/>
        <v>25-29</v>
      </c>
      <c r="B31" s="7">
        <f t="shared" si="2"/>
        <v>5.898743155736477</v>
      </c>
      <c r="C31" s="7">
        <f t="shared" si="3"/>
        <v>1.5974945664980063</v>
      </c>
      <c r="D31" s="7">
        <f t="shared" si="4"/>
        <v>0.38074927522316543</v>
      </c>
      <c r="E31" s="7">
        <f t="shared" si="5"/>
        <v>0.444898323023742</v>
      </c>
      <c r="F31" s="7">
        <f t="shared" si="6"/>
        <v>0.30560199019025286</v>
      </c>
      <c r="G31" s="8">
        <f t="shared" si="7"/>
        <v>8.627487310671643</v>
      </c>
      <c r="H31" s="9">
        <f t="shared" si="8"/>
        <v>6.9019898485373155</v>
      </c>
      <c r="I31" s="79">
        <v>27</v>
      </c>
      <c r="J31" s="81">
        <f t="shared" si="9"/>
        <v>232.94215738813438</v>
      </c>
    </row>
    <row r="32" spans="1:10" ht="12">
      <c r="A32" s="6" t="str">
        <f t="shared" si="1"/>
        <v>30-34</v>
      </c>
      <c r="B32" s="7">
        <f t="shared" si="2"/>
        <v>5.671586587006253</v>
      </c>
      <c r="C32" s="7">
        <f t="shared" si="3"/>
        <v>1.6127749493079875</v>
      </c>
      <c r="D32" s="7">
        <f t="shared" si="4"/>
        <v>0.6726846434214491</v>
      </c>
      <c r="E32" s="7">
        <f t="shared" si="5"/>
        <v>0.44915387220049074</v>
      </c>
      <c r="F32" s="7">
        <f t="shared" si="6"/>
        <v>0.4627877094924569</v>
      </c>
      <c r="G32" s="8">
        <f t="shared" si="7"/>
        <v>8.868987761428636</v>
      </c>
      <c r="H32" s="9">
        <f t="shared" si="8"/>
        <v>7.09519020914291</v>
      </c>
      <c r="I32" s="80">
        <v>32</v>
      </c>
      <c r="J32" s="81">
        <f t="shared" si="9"/>
        <v>283.80760836571636</v>
      </c>
    </row>
    <row r="33" spans="1:10" ht="12">
      <c r="A33" s="6" t="str">
        <f t="shared" si="1"/>
        <v>35-39</v>
      </c>
      <c r="B33" s="7">
        <f t="shared" si="2"/>
        <v>5.604367783012105</v>
      </c>
      <c r="C33" s="7">
        <f t="shared" si="3"/>
        <v>1.629880138164284</v>
      </c>
      <c r="D33" s="7">
        <f t="shared" si="4"/>
        <v>0.9495886924065746</v>
      </c>
      <c r="E33" s="7">
        <f t="shared" si="5"/>
        <v>0.33287292528636364</v>
      </c>
      <c r="F33" s="7">
        <f t="shared" si="6"/>
        <v>0.7621713635344907</v>
      </c>
      <c r="G33" s="8">
        <f t="shared" si="7"/>
        <v>9.278880902403817</v>
      </c>
      <c r="H33" s="9">
        <f t="shared" si="8"/>
        <v>7.423104721923054</v>
      </c>
      <c r="I33" s="80">
        <v>37</v>
      </c>
      <c r="J33" s="81">
        <f t="shared" si="9"/>
        <v>343.3185933889412</v>
      </c>
    </row>
    <row r="34" spans="1:10" ht="12">
      <c r="A34" s="6" t="str">
        <f t="shared" si="1"/>
        <v>40-44</v>
      </c>
      <c r="B34" s="7">
        <f t="shared" si="2"/>
        <v>6.200234472585231</v>
      </c>
      <c r="C34" s="7">
        <f t="shared" si="3"/>
        <v>1.8317937695843802</v>
      </c>
      <c r="D34" s="7">
        <f t="shared" si="4"/>
        <v>0.7503933632523218</v>
      </c>
      <c r="E34" s="7">
        <f t="shared" si="5"/>
        <v>0.701456355967433</v>
      </c>
      <c r="F34" s="7">
        <f t="shared" si="6"/>
        <v>0.9636649423999308</v>
      </c>
      <c r="G34" s="8">
        <f t="shared" si="7"/>
        <v>10.447542903789296</v>
      </c>
      <c r="H34" s="9">
        <f t="shared" si="8"/>
        <v>8.358034323031438</v>
      </c>
      <c r="I34" s="80">
        <v>42</v>
      </c>
      <c r="J34" s="81">
        <f t="shared" si="9"/>
        <v>438.79680195915046</v>
      </c>
    </row>
    <row r="35" spans="1:10" ht="12">
      <c r="A35" s="6" t="str">
        <f t="shared" si="1"/>
        <v>45-49</v>
      </c>
      <c r="B35" s="7">
        <f t="shared" si="2"/>
        <v>3.5808840804235564</v>
      </c>
      <c r="C35" s="7">
        <f t="shared" si="3"/>
        <v>3.438286701198489</v>
      </c>
      <c r="D35" s="7">
        <f t="shared" si="4"/>
        <v>0.8667645265374414</v>
      </c>
      <c r="E35" s="7">
        <f t="shared" si="5"/>
        <v>0.9722860292340036</v>
      </c>
      <c r="F35" s="7">
        <f t="shared" si="6"/>
        <v>0.834832730849138</v>
      </c>
      <c r="G35" s="8">
        <f t="shared" si="7"/>
        <v>9.693054068242628</v>
      </c>
      <c r="H35" s="9">
        <f t="shared" si="8"/>
        <v>7.754443254594102</v>
      </c>
      <c r="I35" s="80">
        <v>47</v>
      </c>
      <c r="J35" s="81">
        <f t="shared" si="9"/>
        <v>455.5735412074035</v>
      </c>
    </row>
    <row r="36" spans="1:10" ht="12">
      <c r="A36" s="6" t="str">
        <f t="shared" si="1"/>
        <v>50-54</v>
      </c>
      <c r="B36" s="7">
        <f t="shared" si="2"/>
        <v>1.6690123491728843</v>
      </c>
      <c r="C36" s="7">
        <f t="shared" si="3"/>
        <v>3.164007420191203</v>
      </c>
      <c r="D36" s="7">
        <f t="shared" si="4"/>
        <v>1.319700063637141</v>
      </c>
      <c r="E36" s="7">
        <f t="shared" si="5"/>
        <v>1.4098693038948737</v>
      </c>
      <c r="F36" s="7">
        <f t="shared" si="6"/>
        <v>1.2105543078081777</v>
      </c>
      <c r="G36" s="8">
        <f t="shared" si="7"/>
        <v>8.77314344470428</v>
      </c>
      <c r="H36" s="9">
        <f t="shared" si="8"/>
        <v>7.018514755763425</v>
      </c>
      <c r="I36" s="80">
        <v>52</v>
      </c>
      <c r="J36" s="81">
        <f t="shared" si="9"/>
        <v>456.20345912462255</v>
      </c>
    </row>
    <row r="37" spans="1:10" ht="12">
      <c r="A37" s="6" t="str">
        <f t="shared" si="1"/>
        <v>55-59</v>
      </c>
      <c r="B37" s="7">
        <f t="shared" si="2"/>
        <v>5.96814013403926</v>
      </c>
      <c r="C37" s="7">
        <f t="shared" si="3"/>
        <v>1.851385146799187</v>
      </c>
      <c r="D37" s="7">
        <f t="shared" si="4"/>
        <v>1.617960449536557</v>
      </c>
      <c r="E37" s="7">
        <f t="shared" si="5"/>
        <v>1.134333700773004</v>
      </c>
      <c r="F37" s="7">
        <f t="shared" si="6"/>
        <v>1.2986286924319927</v>
      </c>
      <c r="G37" s="8">
        <f t="shared" si="7"/>
        <v>11.870448123580001</v>
      </c>
      <c r="H37" s="9">
        <f t="shared" si="8"/>
        <v>9.496358498864002</v>
      </c>
      <c r="I37" s="80">
        <v>57</v>
      </c>
      <c r="J37" s="81">
        <f t="shared" si="9"/>
        <v>676.61554304406</v>
      </c>
    </row>
    <row r="38" spans="1:10" ht="12">
      <c r="A38" s="6" t="str">
        <f t="shared" si="1"/>
        <v>60-64</v>
      </c>
      <c r="B38" s="7">
        <f t="shared" si="2"/>
        <v>0</v>
      </c>
      <c r="C38" s="7">
        <f t="shared" si="3"/>
        <v>2.3417818077073047</v>
      </c>
      <c r="D38" s="7">
        <f t="shared" si="4"/>
        <v>1.5348955157433855</v>
      </c>
      <c r="E38" s="7">
        <f t="shared" si="5"/>
        <v>2.1521956376273517</v>
      </c>
      <c r="F38" s="7">
        <f t="shared" si="6"/>
        <v>4.517179417499675</v>
      </c>
      <c r="G38" s="8">
        <f t="shared" si="7"/>
        <v>10.546052378577716</v>
      </c>
      <c r="H38" s="9">
        <f t="shared" si="8"/>
        <v>8.436841902862174</v>
      </c>
      <c r="I38" s="80">
        <v>62</v>
      </c>
      <c r="J38" s="81">
        <f t="shared" si="9"/>
        <v>653.8552474718184</v>
      </c>
    </row>
    <row r="39" spans="1:10" ht="12">
      <c r="A39" s="6" t="str">
        <f t="shared" si="1"/>
        <v>65-69</v>
      </c>
      <c r="B39" s="7">
        <f t="shared" si="2"/>
        <v>1.8635213071591976</v>
      </c>
      <c r="C39" s="7">
        <f t="shared" si="3"/>
        <v>0.6423172958282893</v>
      </c>
      <c r="D39" s="7">
        <f t="shared" si="4"/>
        <v>1.8944996080032646</v>
      </c>
      <c r="E39" s="7">
        <f t="shared" si="5"/>
        <v>2.7548104161630103</v>
      </c>
      <c r="F39" s="7">
        <f t="shared" si="6"/>
        <v>4.730718808145116</v>
      </c>
      <c r="G39" s="8">
        <f t="shared" si="7"/>
        <v>11.885867435298877</v>
      </c>
      <c r="H39" s="9">
        <f t="shared" si="8"/>
        <v>9.508693948239102</v>
      </c>
      <c r="I39" s="80">
        <v>67</v>
      </c>
      <c r="J39" s="81">
        <f t="shared" si="9"/>
        <v>796.3531181650247</v>
      </c>
    </row>
    <row r="40" spans="1:10" ht="12">
      <c r="A40" s="6" t="str">
        <f t="shared" si="1"/>
        <v>70-74</v>
      </c>
      <c r="B40" s="7">
        <f t="shared" si="2"/>
        <v>0</v>
      </c>
      <c r="C40" s="7">
        <f t="shared" si="3"/>
        <v>2.0139323546282824</v>
      </c>
      <c r="D40" s="7">
        <f t="shared" si="4"/>
        <v>1.3200101435393115</v>
      </c>
      <c r="E40" s="7">
        <f t="shared" si="5"/>
        <v>1.8508882483595224</v>
      </c>
      <c r="F40" s="7">
        <f t="shared" si="6"/>
        <v>3.8847742990497216</v>
      </c>
      <c r="G40" s="8">
        <f t="shared" si="7"/>
        <v>9.069605045576838</v>
      </c>
      <c r="H40" s="9">
        <f t="shared" si="8"/>
        <v>7.255684036461471</v>
      </c>
      <c r="I40" s="80">
        <v>72</v>
      </c>
      <c r="J40" s="81">
        <f t="shared" si="9"/>
        <v>653.0115632815323</v>
      </c>
    </row>
    <row r="41" spans="1:10" ht="12">
      <c r="A41" s="6" t="str">
        <f t="shared" si="1"/>
        <v>75-79</v>
      </c>
      <c r="B41" s="7">
        <f t="shared" si="2"/>
        <v>0.5454751735412228</v>
      </c>
      <c r="C41" s="7">
        <f t="shared" si="3"/>
        <v>1.6921262094401175</v>
      </c>
      <c r="D41" s="7">
        <f t="shared" si="4"/>
        <v>1.2939334240245315</v>
      </c>
      <c r="E41" s="7">
        <f t="shared" si="5"/>
        <v>1.9007204484278837</v>
      </c>
      <c r="F41" s="7">
        <f t="shared" si="6"/>
        <v>1.780378046076119</v>
      </c>
      <c r="G41" s="8">
        <f t="shared" si="7"/>
        <v>7.212633301509874</v>
      </c>
      <c r="H41" s="9">
        <f t="shared" si="8"/>
        <v>5.770106641207899</v>
      </c>
      <c r="I41" s="80">
        <v>77</v>
      </c>
      <c r="J41" s="81">
        <f t="shared" si="9"/>
        <v>555.3727642162603</v>
      </c>
    </row>
    <row r="42" spans="1:10" ht="12">
      <c r="A42" s="6" t="str">
        <f t="shared" si="1"/>
        <v>80-84</v>
      </c>
      <c r="B42" s="7">
        <f t="shared" si="2"/>
        <v>0</v>
      </c>
      <c r="C42" s="7">
        <f t="shared" si="3"/>
        <v>0.47019305315534893</v>
      </c>
      <c r="D42" s="7">
        <f t="shared" si="4"/>
        <v>0.539320149845519</v>
      </c>
      <c r="E42" s="7">
        <f t="shared" si="5"/>
        <v>0.7922330608573362</v>
      </c>
      <c r="F42" s="7">
        <f t="shared" si="6"/>
        <v>1.4841470770651342</v>
      </c>
      <c r="G42" s="8">
        <f t="shared" si="7"/>
        <v>3.285893340923338</v>
      </c>
      <c r="H42" s="9">
        <f t="shared" si="8"/>
        <v>2.6287146727386705</v>
      </c>
      <c r="I42" s="80">
        <v>82</v>
      </c>
      <c r="J42" s="81">
        <f t="shared" si="9"/>
        <v>269.4432539557137</v>
      </c>
    </row>
    <row r="43" spans="1:10" ht="12.75" thickBot="1">
      <c r="A43" s="6" t="str">
        <f t="shared" si="1"/>
        <v>85 +</v>
      </c>
      <c r="B43" s="7">
        <f t="shared" si="2"/>
        <v>0</v>
      </c>
      <c r="C43" s="7">
        <f t="shared" si="3"/>
        <v>0.7266619912400849</v>
      </c>
      <c r="D43" s="7">
        <f t="shared" si="4"/>
        <v>0.7144240946005576</v>
      </c>
      <c r="E43" s="7">
        <f t="shared" si="5"/>
        <v>0.8904437708809729</v>
      </c>
      <c r="F43" s="7">
        <f t="shared" si="6"/>
        <v>0.7645606154577963</v>
      </c>
      <c r="G43" s="8">
        <f t="shared" si="7"/>
        <v>3.0960904721794114</v>
      </c>
      <c r="H43" s="9">
        <f t="shared" si="8"/>
        <v>2.476872377743529</v>
      </c>
      <c r="I43" s="80">
        <v>87</v>
      </c>
      <c r="J43" s="82">
        <f t="shared" si="9"/>
        <v>269.3598710796088</v>
      </c>
    </row>
    <row r="44" spans="7:10" ht="13.5" thickBot="1">
      <c r="G44" s="11">
        <f>SUM(G29:G43)</f>
        <v>124.99999999999999</v>
      </c>
      <c r="H44" s="11">
        <f>SUM(H29:H43)</f>
        <v>100</v>
      </c>
      <c r="I44" s="78"/>
      <c r="J44" s="83">
        <f>SUM(J29:J43)/G44</f>
        <v>50.78820153071748</v>
      </c>
    </row>
    <row r="46" ht="12">
      <c r="A46" s="34" t="s">
        <v>67</v>
      </c>
    </row>
  </sheetData>
  <sheetProtection/>
  <mergeCells count="3">
    <mergeCell ref="A4:F4"/>
    <mergeCell ref="A1:G1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34">
      <selection activeCell="P14" sqref="P14"/>
    </sheetView>
  </sheetViews>
  <sheetFormatPr defaultColWidth="11.00390625" defaultRowHeight="12"/>
  <cols>
    <col min="10" max="10" width="11.375" style="0" customWidth="1"/>
    <col min="11" max="17" width="6.375" style="0" customWidth="1"/>
    <col min="18" max="18" width="5.375" style="0" customWidth="1"/>
  </cols>
  <sheetData>
    <row r="1" spans="1:7" ht="15">
      <c r="A1" s="139" t="s">
        <v>72</v>
      </c>
      <c r="B1" s="139"/>
      <c r="C1" s="139"/>
      <c r="D1" s="139"/>
      <c r="E1" s="139"/>
      <c r="F1" s="139"/>
      <c r="G1" s="139"/>
    </row>
    <row r="2" spans="1:6" ht="12.75">
      <c r="A2" s="2"/>
      <c r="B2" s="2"/>
      <c r="C2" s="2"/>
      <c r="D2" s="2"/>
      <c r="E2" s="2"/>
      <c r="F2" s="2"/>
    </row>
    <row r="3" spans="1:6" ht="13.5" thickBot="1">
      <c r="A3" s="2"/>
      <c r="B3" s="2"/>
      <c r="C3" s="2"/>
      <c r="D3" s="2"/>
      <c r="E3" s="2"/>
      <c r="F3" s="2"/>
    </row>
    <row r="4" spans="1:7" ht="12.75" customHeight="1" thickBot="1">
      <c r="A4" s="135" t="s">
        <v>73</v>
      </c>
      <c r="B4" s="136"/>
      <c r="C4" s="136"/>
      <c r="D4" s="136"/>
      <c r="E4" s="136"/>
      <c r="F4" s="136"/>
      <c r="G4" s="140" t="s">
        <v>65</v>
      </c>
    </row>
    <row r="5" spans="1:7" ht="23.25" thickBot="1">
      <c r="A5" s="26" t="s">
        <v>49</v>
      </c>
      <c r="B5" s="127" t="s">
        <v>4</v>
      </c>
      <c r="C5" s="125" t="s">
        <v>5</v>
      </c>
      <c r="D5" s="126" t="s">
        <v>6</v>
      </c>
      <c r="E5" s="127" t="s">
        <v>7</v>
      </c>
      <c r="F5" s="128" t="s">
        <v>8</v>
      </c>
      <c r="G5" s="141"/>
    </row>
    <row r="6" spans="1:8" ht="13.5" thickBot="1">
      <c r="A6" s="62" t="s">
        <v>50</v>
      </c>
      <c r="B6" s="63" t="s">
        <v>51</v>
      </c>
      <c r="C6" s="63" t="s">
        <v>52</v>
      </c>
      <c r="D6" s="63" t="s">
        <v>53</v>
      </c>
      <c r="E6" s="63" t="s">
        <v>54</v>
      </c>
      <c r="F6" s="64" t="s">
        <v>55</v>
      </c>
      <c r="G6" s="47" t="s">
        <v>20</v>
      </c>
      <c r="H6" s="1"/>
    </row>
    <row r="7" spans="1:8" ht="12.75">
      <c r="A7" s="65" t="s">
        <v>46</v>
      </c>
      <c r="B7" s="66">
        <v>5.655907336187674</v>
      </c>
      <c r="C7" s="66">
        <v>0.871607317777031</v>
      </c>
      <c r="D7" s="66">
        <v>0.4379939907473525</v>
      </c>
      <c r="E7" s="66">
        <v>0.4418850606049833</v>
      </c>
      <c r="F7" s="67">
        <v>0</v>
      </c>
      <c r="G7" s="71">
        <v>8</v>
      </c>
      <c r="H7" s="1"/>
    </row>
    <row r="8" spans="1:8" ht="12.75">
      <c r="A8" s="19" t="s">
        <v>34</v>
      </c>
      <c r="B8" s="60">
        <v>14.304555114361875</v>
      </c>
      <c r="C8" s="60">
        <v>3.9566384820141542</v>
      </c>
      <c r="D8" s="60">
        <v>1.5906097558719645</v>
      </c>
      <c r="E8" s="60">
        <v>0.8023702416248382</v>
      </c>
      <c r="F8" s="68">
        <v>0.7545566258509295</v>
      </c>
      <c r="G8" s="72">
        <v>23</v>
      </c>
      <c r="H8" s="1"/>
    </row>
    <row r="9" spans="1:8" ht="12.75">
      <c r="A9" s="19" t="s">
        <v>35</v>
      </c>
      <c r="B9" s="60">
        <v>15.1031371724572</v>
      </c>
      <c r="C9" s="60">
        <v>3.6205227046122825</v>
      </c>
      <c r="D9" s="60">
        <v>2.274199567342023</v>
      </c>
      <c r="E9" s="60">
        <v>1.3766419195770634</v>
      </c>
      <c r="F9" s="68">
        <v>0</v>
      </c>
      <c r="G9" s="72">
        <v>24</v>
      </c>
      <c r="H9" s="1"/>
    </row>
    <row r="10" spans="1:8" ht="12.75">
      <c r="A10" s="19" t="s">
        <v>36</v>
      </c>
      <c r="B10" s="60">
        <v>6.320617376113387</v>
      </c>
      <c r="C10" s="60">
        <v>9.96520808377053</v>
      </c>
      <c r="D10" s="60">
        <v>0.527120674911058</v>
      </c>
      <c r="E10" s="60">
        <v>2.6590176611985914</v>
      </c>
      <c r="F10" s="68">
        <v>2.500565562412964</v>
      </c>
      <c r="G10" s="72">
        <v>23</v>
      </c>
      <c r="H10" s="1"/>
    </row>
    <row r="11" spans="1:8" ht="12.75">
      <c r="A11" s="19" t="s">
        <v>37</v>
      </c>
      <c r="B11" s="60">
        <v>7.635474903853362</v>
      </c>
      <c r="C11" s="60">
        <v>8.236689152992943</v>
      </c>
      <c r="D11" s="60">
        <v>2.9564594375446296</v>
      </c>
      <c r="E11" s="60">
        <v>1.7896344954501824</v>
      </c>
      <c r="F11" s="68">
        <v>2.2439857916610255</v>
      </c>
      <c r="G11" s="72">
        <v>24</v>
      </c>
      <c r="H11" s="1"/>
    </row>
    <row r="12" spans="1:8" ht="15.75" customHeight="1">
      <c r="A12" s="19" t="s">
        <v>38</v>
      </c>
      <c r="B12" s="60">
        <v>7.932960939068427</v>
      </c>
      <c r="C12" s="60">
        <v>6.953049284994043</v>
      </c>
      <c r="D12" s="60">
        <v>4.837842715982121</v>
      </c>
      <c r="E12" s="60">
        <v>2.169253933879009</v>
      </c>
      <c r="F12" s="68">
        <v>1.0199935416641024</v>
      </c>
      <c r="G12" s="72">
        <v>24</v>
      </c>
      <c r="H12" s="1"/>
    </row>
    <row r="13" spans="1:12" ht="12.75">
      <c r="A13" s="19" t="s">
        <v>39</v>
      </c>
      <c r="B13" s="60">
        <v>8.918344451940134</v>
      </c>
      <c r="C13" s="60">
        <v>7.215428503295705</v>
      </c>
      <c r="D13" s="60">
        <v>4.834461973343419</v>
      </c>
      <c r="E13" s="60">
        <v>2.926446344761305</v>
      </c>
      <c r="F13" s="68">
        <v>0.9173526821255764</v>
      </c>
      <c r="G13" s="72">
        <v>26</v>
      </c>
      <c r="H13" s="1"/>
      <c r="I13" s="1"/>
      <c r="J13" s="1"/>
      <c r="K13" s="1"/>
      <c r="L13" s="1"/>
    </row>
    <row r="14" spans="1:12" ht="12.75">
      <c r="A14" s="69" t="s">
        <v>40</v>
      </c>
      <c r="B14" s="61">
        <v>7.485759709660157</v>
      </c>
      <c r="C14" s="61">
        <v>8.748117564453288</v>
      </c>
      <c r="D14" s="61">
        <v>6.086828253768355</v>
      </c>
      <c r="E14" s="61">
        <v>7.505547720569937</v>
      </c>
      <c r="F14" s="70">
        <v>3.849975622947838</v>
      </c>
      <c r="G14" s="72">
        <v>35</v>
      </c>
      <c r="H14" s="1"/>
      <c r="I14" s="1"/>
      <c r="J14" s="1"/>
      <c r="K14" s="1"/>
      <c r="L14" s="1"/>
    </row>
    <row r="15" spans="1:12" ht="12.75">
      <c r="A15" s="19" t="s">
        <v>41</v>
      </c>
      <c r="B15" s="60">
        <v>4.2295633578196465</v>
      </c>
      <c r="C15" s="60">
        <v>10.646060809990878</v>
      </c>
      <c r="D15" s="60">
        <v>6.878293385307913</v>
      </c>
      <c r="E15" s="60">
        <v>7.710443404433892</v>
      </c>
      <c r="F15" s="68">
        <v>7.250974496863857</v>
      </c>
      <c r="G15" s="72">
        <v>38</v>
      </c>
      <c r="H15" s="1"/>
      <c r="I15" s="1"/>
      <c r="J15" s="1"/>
      <c r="K15" s="1"/>
      <c r="L15" s="1"/>
    </row>
    <row r="16" spans="1:12" ht="12.75">
      <c r="A16" s="19" t="s">
        <v>42</v>
      </c>
      <c r="B16" s="60">
        <v>4.601737107233053</v>
      </c>
      <c r="C16" s="60">
        <v>8.273460086711662</v>
      </c>
      <c r="D16" s="60">
        <v>11.641059035331978</v>
      </c>
      <c r="E16" s="60">
        <v>16.777823394845463</v>
      </c>
      <c r="F16" s="68">
        <v>11.04461756833161</v>
      </c>
      <c r="G16" s="72">
        <v>54</v>
      </c>
      <c r="H16" s="1"/>
      <c r="I16" s="1"/>
      <c r="J16" s="1"/>
      <c r="K16" s="1"/>
      <c r="L16" s="1"/>
    </row>
    <row r="17" spans="1:12" ht="12.75">
      <c r="A17" s="19" t="s">
        <v>43</v>
      </c>
      <c r="B17" s="60">
        <v>6.936991610643719</v>
      </c>
      <c r="C17" s="60">
        <v>4.489924538285627</v>
      </c>
      <c r="D17" s="60">
        <v>13.537472161388568</v>
      </c>
      <c r="E17" s="60">
        <v>12.140210612410597</v>
      </c>
      <c r="F17" s="68">
        <v>18.55225095298699</v>
      </c>
      <c r="G17" s="72">
        <v>58</v>
      </c>
      <c r="H17" s="1"/>
      <c r="I17" s="1"/>
      <c r="J17" s="1"/>
      <c r="K17" s="1"/>
      <c r="L17" s="1"/>
    </row>
    <row r="18" spans="1:12" ht="12.75">
      <c r="A18" s="19" t="s">
        <v>44</v>
      </c>
      <c r="B18" s="60">
        <v>3.415580404321129</v>
      </c>
      <c r="C18" s="60">
        <v>9.211304608325442</v>
      </c>
      <c r="D18" s="60">
        <v>20.366720569751894</v>
      </c>
      <c r="E18" s="60">
        <v>14.943749322277618</v>
      </c>
      <c r="F18" s="68">
        <v>12.296588807839457</v>
      </c>
      <c r="G18" s="72">
        <v>62</v>
      </c>
      <c r="H18" s="1"/>
      <c r="I18" s="1"/>
      <c r="J18" s="1"/>
      <c r="K18" s="1"/>
      <c r="L18" s="1"/>
    </row>
    <row r="19" spans="1:12" ht="12.75">
      <c r="A19" s="19" t="s">
        <v>45</v>
      </c>
      <c r="B19" s="60">
        <v>5.61918066517347</v>
      </c>
      <c r="C19" s="60">
        <v>6.061632709994806</v>
      </c>
      <c r="D19" s="60">
        <v>10.661171911145786</v>
      </c>
      <c r="E19" s="60">
        <v>13.828993828478684</v>
      </c>
      <c r="F19" s="68">
        <v>13.004917656217305</v>
      </c>
      <c r="G19" s="72">
        <v>51</v>
      </c>
      <c r="H19" s="1"/>
      <c r="I19" s="1"/>
      <c r="J19" s="1"/>
      <c r="K19" s="1"/>
      <c r="L19" s="1"/>
    </row>
    <row r="20" spans="1:12" ht="12.75">
      <c r="A20" s="19" t="s">
        <v>47</v>
      </c>
      <c r="B20" s="60">
        <v>0.8584859349570577</v>
      </c>
      <c r="C20" s="60">
        <v>2.7782483254142862</v>
      </c>
      <c r="D20" s="60">
        <v>5.584423382028745</v>
      </c>
      <c r="E20" s="60">
        <v>9.390057537855895</v>
      </c>
      <c r="F20" s="68">
        <v>14.12879942897683</v>
      </c>
      <c r="G20" s="72">
        <v>34</v>
      </c>
      <c r="H20" s="1"/>
      <c r="I20" s="1"/>
      <c r="J20" s="1"/>
      <c r="K20" s="1"/>
      <c r="L20" s="1"/>
    </row>
    <row r="21" spans="1:12" ht="12.75">
      <c r="A21" s="19" t="s">
        <v>24</v>
      </c>
      <c r="B21" s="60">
        <v>0.9817039162097181</v>
      </c>
      <c r="C21" s="60">
        <v>8.97201445549546</v>
      </c>
      <c r="D21" s="60">
        <v>7.785626987580329</v>
      </c>
      <c r="E21" s="60">
        <v>5.5381227890804405</v>
      </c>
      <c r="F21" s="94">
        <v>12.435421262121515</v>
      </c>
      <c r="G21" s="72">
        <v>37</v>
      </c>
      <c r="H21" s="1"/>
      <c r="I21" s="1"/>
      <c r="J21" s="1"/>
      <c r="K21" s="1"/>
      <c r="L21" s="1"/>
    </row>
    <row r="22" spans="1:12" ht="13.5" thickBot="1">
      <c r="A22" s="73" t="s">
        <v>20</v>
      </c>
      <c r="B22" s="90">
        <f aca="true" t="shared" si="0" ref="B22:G22">SUM(B7:B21)</f>
        <v>100.00000000000003</v>
      </c>
      <c r="C22" s="90">
        <f t="shared" si="0"/>
        <v>99.99990662812813</v>
      </c>
      <c r="D22" s="90">
        <f t="shared" si="0"/>
        <v>100.00028380204613</v>
      </c>
      <c r="E22" s="90">
        <f t="shared" si="0"/>
        <v>100.0001982670485</v>
      </c>
      <c r="F22" s="93">
        <f t="shared" si="0"/>
        <v>100</v>
      </c>
      <c r="G22" s="90">
        <f t="shared" si="0"/>
        <v>521</v>
      </c>
      <c r="H22" s="1"/>
      <c r="I22" s="1"/>
      <c r="J22" s="1"/>
      <c r="K22" s="1"/>
      <c r="L22" s="1"/>
    </row>
    <row r="23" spans="1:12" ht="13.5" thickBot="1">
      <c r="A23" s="75" t="s">
        <v>71</v>
      </c>
      <c r="B23" s="76">
        <v>48</v>
      </c>
      <c r="C23" s="76">
        <v>24</v>
      </c>
      <c r="D23" s="76">
        <v>14</v>
      </c>
      <c r="E23" s="76">
        <v>16</v>
      </c>
      <c r="F23" s="76">
        <v>23</v>
      </c>
      <c r="G23" s="77">
        <f>SUM(B23:F23)</f>
        <v>125</v>
      </c>
      <c r="H23" s="2"/>
      <c r="I23" s="2"/>
      <c r="J23" s="2"/>
      <c r="K23" s="2"/>
      <c r="L23" s="1"/>
    </row>
    <row r="24" spans="1:12" ht="12.75">
      <c r="A24" s="2"/>
      <c r="B24" s="34" t="s">
        <v>3</v>
      </c>
      <c r="C24" s="2"/>
      <c r="D24" s="2"/>
      <c r="E24" s="2"/>
      <c r="F24" s="2"/>
      <c r="G24" s="2"/>
      <c r="H24" s="2"/>
      <c r="I24" s="2"/>
      <c r="J24" s="2"/>
      <c r="K24" s="2"/>
      <c r="L24" s="1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"/>
    </row>
    <row r="26" spans="1:9" ht="12.75">
      <c r="A26" s="34" t="s">
        <v>66</v>
      </c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10" ht="33.75">
      <c r="A28" s="4" t="s">
        <v>21</v>
      </c>
      <c r="B28" s="3" t="s">
        <v>15</v>
      </c>
      <c r="C28" s="3" t="s">
        <v>16</v>
      </c>
      <c r="D28" s="3" t="s">
        <v>17</v>
      </c>
      <c r="E28" s="3" t="s">
        <v>18</v>
      </c>
      <c r="F28" s="3" t="s">
        <v>19</v>
      </c>
      <c r="G28" s="5" t="s">
        <v>20</v>
      </c>
      <c r="H28" s="5" t="s">
        <v>22</v>
      </c>
      <c r="I28" s="36" t="s">
        <v>70</v>
      </c>
      <c r="J28" s="36" t="s">
        <v>23</v>
      </c>
    </row>
    <row r="29" spans="1:10" ht="12">
      <c r="A29" s="6" t="str">
        <f aca="true" t="shared" si="1" ref="A29:A43">A7</f>
        <v>18-19</v>
      </c>
      <c r="B29" s="7">
        <f aca="true" t="shared" si="2" ref="B29:B43">(B7*$B$23)/100</f>
        <v>2.7148355213700834</v>
      </c>
      <c r="C29" s="7">
        <f aca="true" t="shared" si="3" ref="C29:C43">(C7*$C$23)/100</f>
        <v>0.20918575626648747</v>
      </c>
      <c r="D29" s="7">
        <f aca="true" t="shared" si="4" ref="D29:D43">(D7*$D$23)/100</f>
        <v>0.06131915870462935</v>
      </c>
      <c r="E29" s="7">
        <f aca="true" t="shared" si="5" ref="E29:E43">(E7*$E$23)/100</f>
        <v>0.07070160969679733</v>
      </c>
      <c r="F29" s="7">
        <f aca="true" t="shared" si="6" ref="F29:F43">(F7*$F$23)/100</f>
        <v>0</v>
      </c>
      <c r="G29" s="8">
        <f aca="true" t="shared" si="7" ref="G29:G43">SUM(B29:F29)</f>
        <v>3.0560420460379976</v>
      </c>
      <c r="H29" s="9">
        <f aca="true" t="shared" si="8" ref="H29:H43">(G29/$G$44)*100</f>
        <v>2.444832677560887</v>
      </c>
      <c r="I29" s="79">
        <v>19</v>
      </c>
      <c r="J29" s="81">
        <f aca="true" t="shared" si="9" ref="J29:J43">I29*G29</f>
        <v>58.06479887472195</v>
      </c>
    </row>
    <row r="30" spans="1:10" ht="12">
      <c r="A30" s="6" t="str">
        <f t="shared" si="1"/>
        <v>20-24</v>
      </c>
      <c r="B30" s="7">
        <f t="shared" si="2"/>
        <v>6.8661864548937</v>
      </c>
      <c r="C30" s="7">
        <f t="shared" si="3"/>
        <v>0.9495932356833969</v>
      </c>
      <c r="D30" s="7">
        <f t="shared" si="4"/>
        <v>0.22268536582207502</v>
      </c>
      <c r="E30" s="7">
        <f t="shared" si="5"/>
        <v>0.1283792386599741</v>
      </c>
      <c r="F30" s="7">
        <f t="shared" si="6"/>
        <v>0.17354802394571378</v>
      </c>
      <c r="G30" s="8">
        <f t="shared" si="7"/>
        <v>8.34039231900486</v>
      </c>
      <c r="H30" s="9">
        <f t="shared" si="8"/>
        <v>6.672311237215017</v>
      </c>
      <c r="I30" s="79">
        <v>22</v>
      </c>
      <c r="J30" s="81">
        <f t="shared" si="9"/>
        <v>183.4886310181069</v>
      </c>
    </row>
    <row r="31" spans="1:10" ht="12">
      <c r="A31" s="6" t="str">
        <f t="shared" si="1"/>
        <v>25-29</v>
      </c>
      <c r="B31" s="7">
        <f t="shared" si="2"/>
        <v>7.249505842779456</v>
      </c>
      <c r="C31" s="7">
        <f t="shared" si="3"/>
        <v>0.8689254491069478</v>
      </c>
      <c r="D31" s="7">
        <f t="shared" si="4"/>
        <v>0.31838793942788324</v>
      </c>
      <c r="E31" s="7">
        <f t="shared" si="5"/>
        <v>0.22026270713233015</v>
      </c>
      <c r="F31" s="7">
        <f t="shared" si="6"/>
        <v>0</v>
      </c>
      <c r="G31" s="8">
        <f t="shared" si="7"/>
        <v>8.657081938446616</v>
      </c>
      <c r="H31" s="9">
        <f t="shared" si="8"/>
        <v>6.92566283336184</v>
      </c>
      <c r="I31" s="79">
        <v>27</v>
      </c>
      <c r="J31" s="81">
        <f t="shared" si="9"/>
        <v>233.74121233805863</v>
      </c>
    </row>
    <row r="32" spans="1:10" ht="12">
      <c r="A32" s="6" t="str">
        <f t="shared" si="1"/>
        <v>30-34</v>
      </c>
      <c r="B32" s="7">
        <f t="shared" si="2"/>
        <v>3.033896340534426</v>
      </c>
      <c r="C32" s="7">
        <f t="shared" si="3"/>
        <v>2.3916499401049274</v>
      </c>
      <c r="D32" s="7">
        <f t="shared" si="4"/>
        <v>0.07379689448754811</v>
      </c>
      <c r="E32" s="7">
        <f t="shared" si="5"/>
        <v>0.4254428257917746</v>
      </c>
      <c r="F32" s="7">
        <f t="shared" si="6"/>
        <v>0.5751300793549817</v>
      </c>
      <c r="G32" s="8">
        <f t="shared" si="7"/>
        <v>6.499916080273658</v>
      </c>
      <c r="H32" s="9">
        <f t="shared" si="8"/>
        <v>5.199930823942245</v>
      </c>
      <c r="I32" s="80">
        <v>32</v>
      </c>
      <c r="J32" s="81">
        <f t="shared" si="9"/>
        <v>207.99731456875705</v>
      </c>
    </row>
    <row r="33" spans="1:10" ht="12">
      <c r="A33" s="6" t="str">
        <f t="shared" si="1"/>
        <v>35-39</v>
      </c>
      <c r="B33" s="7">
        <f t="shared" si="2"/>
        <v>3.6650279538496138</v>
      </c>
      <c r="C33" s="7">
        <f t="shared" si="3"/>
        <v>1.9768053967183061</v>
      </c>
      <c r="D33" s="7">
        <f t="shared" si="4"/>
        <v>0.4139043212562481</v>
      </c>
      <c r="E33" s="7">
        <f t="shared" si="5"/>
        <v>0.28634151927202917</v>
      </c>
      <c r="F33" s="7">
        <f t="shared" si="6"/>
        <v>0.5161167320820358</v>
      </c>
      <c r="G33" s="8">
        <f t="shared" si="7"/>
        <v>6.858195923178233</v>
      </c>
      <c r="H33" s="9">
        <f t="shared" si="8"/>
        <v>5.486554585804452</v>
      </c>
      <c r="I33" s="80">
        <v>37</v>
      </c>
      <c r="J33" s="81">
        <f t="shared" si="9"/>
        <v>253.7532491575946</v>
      </c>
    </row>
    <row r="34" spans="1:10" ht="12">
      <c r="A34" s="6" t="str">
        <f t="shared" si="1"/>
        <v>40-44</v>
      </c>
      <c r="B34" s="7">
        <f t="shared" si="2"/>
        <v>3.8078212507528453</v>
      </c>
      <c r="C34" s="7">
        <f t="shared" si="3"/>
        <v>1.6687318283985701</v>
      </c>
      <c r="D34" s="7">
        <f t="shared" si="4"/>
        <v>0.677297980237497</v>
      </c>
      <c r="E34" s="7">
        <f t="shared" si="5"/>
        <v>0.34708062942064144</v>
      </c>
      <c r="F34" s="7">
        <f t="shared" si="6"/>
        <v>0.23459851458274353</v>
      </c>
      <c r="G34" s="8">
        <f t="shared" si="7"/>
        <v>6.735530203392297</v>
      </c>
      <c r="H34" s="9">
        <f t="shared" si="8"/>
        <v>5.388422048479586</v>
      </c>
      <c r="I34" s="80">
        <v>42</v>
      </c>
      <c r="J34" s="81">
        <f t="shared" si="9"/>
        <v>282.8922685424765</v>
      </c>
    </row>
    <row r="35" spans="1:10" ht="12">
      <c r="A35" s="6" t="str">
        <f t="shared" si="1"/>
        <v>45-49</v>
      </c>
      <c r="B35" s="7">
        <f t="shared" si="2"/>
        <v>4.280805336931264</v>
      </c>
      <c r="C35" s="7">
        <f t="shared" si="3"/>
        <v>1.7317028407909691</v>
      </c>
      <c r="D35" s="7">
        <f t="shared" si="4"/>
        <v>0.6768246762680786</v>
      </c>
      <c r="E35" s="7">
        <f t="shared" si="5"/>
        <v>0.46823141516180883</v>
      </c>
      <c r="F35" s="7">
        <f t="shared" si="6"/>
        <v>0.21099111688888258</v>
      </c>
      <c r="G35" s="8">
        <f t="shared" si="7"/>
        <v>7.368555386041004</v>
      </c>
      <c r="H35" s="9">
        <f t="shared" si="8"/>
        <v>5.894841995896522</v>
      </c>
      <c r="I35" s="80">
        <v>47</v>
      </c>
      <c r="J35" s="81">
        <f t="shared" si="9"/>
        <v>346.3221031439272</v>
      </c>
    </row>
    <row r="36" spans="1:10" ht="12">
      <c r="A36" s="6" t="str">
        <f t="shared" si="1"/>
        <v>50-54</v>
      </c>
      <c r="B36" s="7">
        <f t="shared" si="2"/>
        <v>3.5931646606368752</v>
      </c>
      <c r="C36" s="7">
        <f t="shared" si="3"/>
        <v>2.099548215468789</v>
      </c>
      <c r="D36" s="7">
        <f t="shared" si="4"/>
        <v>0.8521559555275698</v>
      </c>
      <c r="E36" s="7">
        <f t="shared" si="5"/>
        <v>1.20088763529119</v>
      </c>
      <c r="F36" s="7">
        <f t="shared" si="6"/>
        <v>0.8854943932780027</v>
      </c>
      <c r="G36" s="8">
        <f t="shared" si="7"/>
        <v>8.631250860202428</v>
      </c>
      <c r="H36" s="9">
        <f t="shared" si="8"/>
        <v>6.904997978874677</v>
      </c>
      <c r="I36" s="80">
        <v>52</v>
      </c>
      <c r="J36" s="81">
        <f t="shared" si="9"/>
        <v>448.82504473052626</v>
      </c>
    </row>
    <row r="37" spans="1:10" ht="12">
      <c r="A37" s="6" t="str">
        <f t="shared" si="1"/>
        <v>55-59</v>
      </c>
      <c r="B37" s="7">
        <f t="shared" si="2"/>
        <v>2.03019041175343</v>
      </c>
      <c r="C37" s="7">
        <f t="shared" si="3"/>
        <v>2.5550545943978107</v>
      </c>
      <c r="D37" s="7">
        <f t="shared" si="4"/>
        <v>0.9629610739431078</v>
      </c>
      <c r="E37" s="7">
        <f t="shared" si="5"/>
        <v>1.2336709447094227</v>
      </c>
      <c r="F37" s="7">
        <f t="shared" si="6"/>
        <v>1.667724134278687</v>
      </c>
      <c r="G37" s="8">
        <f t="shared" si="7"/>
        <v>8.449601159082459</v>
      </c>
      <c r="H37" s="9">
        <f t="shared" si="8"/>
        <v>6.75967827499723</v>
      </c>
      <c r="I37" s="80">
        <v>57</v>
      </c>
      <c r="J37" s="81">
        <f t="shared" si="9"/>
        <v>481.62726606770013</v>
      </c>
    </row>
    <row r="38" spans="1:10" ht="12">
      <c r="A38" s="6" t="str">
        <f t="shared" si="1"/>
        <v>60-64</v>
      </c>
      <c r="B38" s="7">
        <f t="shared" si="2"/>
        <v>2.208833811471865</v>
      </c>
      <c r="C38" s="7">
        <f t="shared" si="3"/>
        <v>1.9856304208107989</v>
      </c>
      <c r="D38" s="7">
        <f t="shared" si="4"/>
        <v>1.629748264946477</v>
      </c>
      <c r="E38" s="7">
        <f t="shared" si="5"/>
        <v>2.684451743175274</v>
      </c>
      <c r="F38" s="7">
        <f t="shared" si="6"/>
        <v>2.54026204071627</v>
      </c>
      <c r="G38" s="8">
        <f t="shared" si="7"/>
        <v>11.048926281120684</v>
      </c>
      <c r="H38" s="9">
        <f t="shared" si="8"/>
        <v>8.839137556718441</v>
      </c>
      <c r="I38" s="80">
        <v>62</v>
      </c>
      <c r="J38" s="81">
        <f t="shared" si="9"/>
        <v>685.0334294294825</v>
      </c>
    </row>
    <row r="39" spans="1:10" ht="12">
      <c r="A39" s="6" t="str">
        <f t="shared" si="1"/>
        <v>65-69</v>
      </c>
      <c r="B39" s="7">
        <f t="shared" si="2"/>
        <v>3.329755973108985</v>
      </c>
      <c r="C39" s="7">
        <f t="shared" si="3"/>
        <v>1.0775818891885505</v>
      </c>
      <c r="D39" s="7">
        <f t="shared" si="4"/>
        <v>1.8952461025943996</v>
      </c>
      <c r="E39" s="7">
        <f t="shared" si="5"/>
        <v>1.9424336979856955</v>
      </c>
      <c r="F39" s="7">
        <f t="shared" si="6"/>
        <v>4.267017719187008</v>
      </c>
      <c r="G39" s="8">
        <f t="shared" si="7"/>
        <v>12.512035382064639</v>
      </c>
      <c r="H39" s="9">
        <f t="shared" si="8"/>
        <v>10.009624378214232</v>
      </c>
      <c r="I39" s="80">
        <v>67</v>
      </c>
      <c r="J39" s="81">
        <f t="shared" si="9"/>
        <v>838.3063705983308</v>
      </c>
    </row>
    <row r="40" spans="1:10" ht="12">
      <c r="A40" s="6" t="str">
        <f t="shared" si="1"/>
        <v>70-74</v>
      </c>
      <c r="B40" s="7">
        <f t="shared" si="2"/>
        <v>1.6394785940741416</v>
      </c>
      <c r="C40" s="7">
        <f t="shared" si="3"/>
        <v>2.210713105998106</v>
      </c>
      <c r="D40" s="7">
        <f t="shared" si="4"/>
        <v>2.8513408797652655</v>
      </c>
      <c r="E40" s="7">
        <f t="shared" si="5"/>
        <v>2.390999891564419</v>
      </c>
      <c r="F40" s="7">
        <f t="shared" si="6"/>
        <v>2.8282154258030747</v>
      </c>
      <c r="G40" s="8">
        <f t="shared" si="7"/>
        <v>11.920747897205008</v>
      </c>
      <c r="H40" s="9">
        <f t="shared" si="8"/>
        <v>9.536594575927396</v>
      </c>
      <c r="I40" s="80">
        <v>72</v>
      </c>
      <c r="J40" s="81">
        <f t="shared" si="9"/>
        <v>858.2938485987605</v>
      </c>
    </row>
    <row r="41" spans="1:10" ht="12">
      <c r="A41" s="6" t="str">
        <f t="shared" si="1"/>
        <v>75-79</v>
      </c>
      <c r="B41" s="7">
        <f t="shared" si="2"/>
        <v>2.697206719283266</v>
      </c>
      <c r="C41" s="7">
        <f t="shared" si="3"/>
        <v>1.4547918503987534</v>
      </c>
      <c r="D41" s="7">
        <f t="shared" si="4"/>
        <v>1.49256406756041</v>
      </c>
      <c r="E41" s="7">
        <f t="shared" si="5"/>
        <v>2.2126390125565893</v>
      </c>
      <c r="F41" s="7">
        <f t="shared" si="6"/>
        <v>2.99113106092998</v>
      </c>
      <c r="G41" s="8">
        <f t="shared" si="7"/>
        <v>10.848332710729</v>
      </c>
      <c r="H41" s="9">
        <f t="shared" si="8"/>
        <v>8.678662763369967</v>
      </c>
      <c r="I41" s="80">
        <v>77</v>
      </c>
      <c r="J41" s="81">
        <f t="shared" si="9"/>
        <v>835.321618726133</v>
      </c>
    </row>
    <row r="42" spans="1:10" ht="12">
      <c r="A42" s="6" t="str">
        <f t="shared" si="1"/>
        <v>80-84</v>
      </c>
      <c r="B42" s="7">
        <f t="shared" si="2"/>
        <v>0.4120732487793877</v>
      </c>
      <c r="C42" s="7">
        <f t="shared" si="3"/>
        <v>0.6667795980994288</v>
      </c>
      <c r="D42" s="7">
        <f t="shared" si="4"/>
        <v>0.7818192734840242</v>
      </c>
      <c r="E42" s="7">
        <f t="shared" si="5"/>
        <v>1.5024092060569432</v>
      </c>
      <c r="F42" s="7">
        <f t="shared" si="6"/>
        <v>3.249623868664671</v>
      </c>
      <c r="G42" s="8">
        <f t="shared" si="7"/>
        <v>6.612705195084455</v>
      </c>
      <c r="H42" s="9">
        <f t="shared" si="8"/>
        <v>5.290162080387195</v>
      </c>
      <c r="I42" s="80">
        <v>82</v>
      </c>
      <c r="J42" s="81">
        <f t="shared" si="9"/>
        <v>542.2418259969253</v>
      </c>
    </row>
    <row r="43" spans="1:10" ht="12.75" thickBot="1">
      <c r="A43" s="6" t="str">
        <f t="shared" si="1"/>
        <v>85 +</v>
      </c>
      <c r="B43" s="7">
        <f t="shared" si="2"/>
        <v>0.47121787978066465</v>
      </c>
      <c r="C43" s="7">
        <f t="shared" si="3"/>
        <v>2.15328346931891</v>
      </c>
      <c r="D43" s="7">
        <f t="shared" si="4"/>
        <v>1.0899877782612462</v>
      </c>
      <c r="E43" s="7">
        <f t="shared" si="5"/>
        <v>0.8860996462528705</v>
      </c>
      <c r="F43" s="7">
        <f t="shared" si="6"/>
        <v>2.8601468902879486</v>
      </c>
      <c r="G43" s="8">
        <f t="shared" si="7"/>
        <v>7.46073566390164</v>
      </c>
      <c r="H43" s="9">
        <f t="shared" si="8"/>
        <v>5.968586189250308</v>
      </c>
      <c r="I43" s="80">
        <v>87</v>
      </c>
      <c r="J43" s="82">
        <f t="shared" si="9"/>
        <v>649.0840027594427</v>
      </c>
    </row>
    <row r="44" spans="7:10" ht="13.5" thickBot="1">
      <c r="G44" s="11">
        <f>SUM(G29:G43)</f>
        <v>125.00004904576498</v>
      </c>
      <c r="H44" s="11">
        <f>SUM(H29:H43)</f>
        <v>99.99999999999999</v>
      </c>
      <c r="I44" s="78"/>
      <c r="J44" s="83">
        <f>SUM(J29:J43)/G44</f>
        <v>55.23992220213363</v>
      </c>
    </row>
    <row r="46" ht="12">
      <c r="A46" s="34" t="s">
        <v>67</v>
      </c>
    </row>
  </sheetData>
  <sheetProtection/>
  <mergeCells count="3">
    <mergeCell ref="A4:F4"/>
    <mergeCell ref="A1:G1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11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INED-Séguy</dc:creator>
  <cp:keywords/>
  <dc:description/>
  <cp:lastModifiedBy>Bourge Geneviève</cp:lastModifiedBy>
  <cp:lastPrinted>2011-10-24T14:09:26Z</cp:lastPrinted>
  <dcterms:created xsi:type="dcterms:W3CDTF">2007-03-27T08:09:18Z</dcterms:created>
  <dcterms:modified xsi:type="dcterms:W3CDTF">2011-10-28T13:38:04Z</dcterms:modified>
  <cp:category/>
  <cp:version/>
  <cp:contentType/>
  <cp:contentStatus/>
</cp:coreProperties>
</file>