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59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5295" windowWidth="18900" windowHeight="5340" tabRatio="846"/>
  </bookViews>
  <sheets>
    <sheet name="Sommaire" sheetId="15" r:id="rId1"/>
    <sheet name="matrice HF -décennale" sheetId="9" r:id="rId2"/>
    <sheet name="matrice H -décennale" sheetId="10" r:id="rId3"/>
    <sheet name="matrice F -décennale" sheetId="11" r:id="rId4"/>
    <sheet name="matrice HF-quinquennale" sheetId="12" r:id="rId5"/>
    <sheet name="matrice H-quinquennale " sheetId="13" r:id="rId6"/>
    <sheet name="matrice F-quinquennale" sheetId="14" r:id="rId7"/>
    <sheet name="Feuil1" sheetId="16" r:id="rId8"/>
  </sheets>
  <calcPr calcId="125725"/>
</workbook>
</file>

<file path=xl/calcChain.xml><?xml version="1.0" encoding="utf-8"?>
<calcChain xmlns="http://schemas.openxmlformats.org/spreadsheetml/2006/main">
  <c r="F43" i="14"/>
  <c r="F22"/>
  <c r="G22"/>
  <c r="C22"/>
  <c r="D22"/>
  <c r="E22"/>
  <c r="B22"/>
  <c r="C22" i="13"/>
  <c r="D22"/>
  <c r="E22"/>
  <c r="F22"/>
  <c r="B22"/>
  <c r="B22" i="12"/>
  <c r="G23" i="14"/>
  <c r="A29"/>
  <c r="B29"/>
  <c r="G29" s="1"/>
  <c r="C29"/>
  <c r="D29"/>
  <c r="E29"/>
  <c r="F29"/>
  <c r="B30"/>
  <c r="C30"/>
  <c r="D30"/>
  <c r="E30"/>
  <c r="F30"/>
  <c r="G30"/>
  <c r="J30" s="1"/>
  <c r="B31"/>
  <c r="C31"/>
  <c r="D31"/>
  <c r="E31"/>
  <c r="G31" s="1"/>
  <c r="F31"/>
  <c r="B32"/>
  <c r="C32"/>
  <c r="G32" s="1"/>
  <c r="D32"/>
  <c r="E32"/>
  <c r="F32"/>
  <c r="B33"/>
  <c r="C33"/>
  <c r="G33" s="1"/>
  <c r="D33"/>
  <c r="E33"/>
  <c r="F33"/>
  <c r="B34"/>
  <c r="C34"/>
  <c r="D34"/>
  <c r="E34"/>
  <c r="F34"/>
  <c r="G34"/>
  <c r="B35"/>
  <c r="C35"/>
  <c r="D35"/>
  <c r="E35"/>
  <c r="G35" s="1"/>
  <c r="F35"/>
  <c r="B36"/>
  <c r="C36"/>
  <c r="D36"/>
  <c r="E36"/>
  <c r="F36"/>
  <c r="G36"/>
  <c r="B37"/>
  <c r="C37"/>
  <c r="G37" s="1"/>
  <c r="D37"/>
  <c r="E37"/>
  <c r="F37"/>
  <c r="B38"/>
  <c r="C38"/>
  <c r="G38" s="1"/>
  <c r="D38"/>
  <c r="E38"/>
  <c r="F38"/>
  <c r="B39"/>
  <c r="C39"/>
  <c r="D39"/>
  <c r="E39"/>
  <c r="G39" s="1"/>
  <c r="F39"/>
  <c r="B40"/>
  <c r="C40"/>
  <c r="G40" s="1"/>
  <c r="D40"/>
  <c r="E40"/>
  <c r="F40"/>
  <c r="B41"/>
  <c r="C41"/>
  <c r="G41" s="1"/>
  <c r="D41"/>
  <c r="E41"/>
  <c r="F41"/>
  <c r="B42"/>
  <c r="C42"/>
  <c r="D42"/>
  <c r="E42"/>
  <c r="F42"/>
  <c r="G42"/>
  <c r="B43"/>
  <c r="C43"/>
  <c r="D43"/>
  <c r="E43"/>
  <c r="G43" s="1"/>
  <c r="A30"/>
  <c r="A31"/>
  <c r="A32"/>
  <c r="A33"/>
  <c r="A34"/>
  <c r="J34"/>
  <c r="A35"/>
  <c r="A36"/>
  <c r="J36"/>
  <c r="A37"/>
  <c r="A38"/>
  <c r="A39"/>
  <c r="A40"/>
  <c r="A41"/>
  <c r="A42"/>
  <c r="J42"/>
  <c r="A43"/>
  <c r="G22" i="13"/>
  <c r="G23"/>
  <c r="A29"/>
  <c r="B29"/>
  <c r="C29"/>
  <c r="D29"/>
  <c r="E29"/>
  <c r="F29"/>
  <c r="G29"/>
  <c r="B30"/>
  <c r="G30" s="1"/>
  <c r="C30"/>
  <c r="D30"/>
  <c r="E30"/>
  <c r="F30"/>
  <c r="B31"/>
  <c r="G31" s="1"/>
  <c r="C31"/>
  <c r="D31"/>
  <c r="E31"/>
  <c r="F31"/>
  <c r="B32"/>
  <c r="C32"/>
  <c r="D32"/>
  <c r="G32" s="1"/>
  <c r="E32"/>
  <c r="F32"/>
  <c r="B33"/>
  <c r="C33"/>
  <c r="D33"/>
  <c r="E33"/>
  <c r="F33"/>
  <c r="G33"/>
  <c r="B34"/>
  <c r="G34" s="1"/>
  <c r="C34"/>
  <c r="D34"/>
  <c r="E34"/>
  <c r="F34"/>
  <c r="B35"/>
  <c r="G35" s="1"/>
  <c r="C35"/>
  <c r="D35"/>
  <c r="E35"/>
  <c r="F35"/>
  <c r="B36"/>
  <c r="C36"/>
  <c r="D36"/>
  <c r="G36" s="1"/>
  <c r="E36"/>
  <c r="F36"/>
  <c r="B37"/>
  <c r="C37"/>
  <c r="D37"/>
  <c r="E37"/>
  <c r="F37"/>
  <c r="G37"/>
  <c r="B38"/>
  <c r="G38" s="1"/>
  <c r="C38"/>
  <c r="D38"/>
  <c r="E38"/>
  <c r="F38"/>
  <c r="B39"/>
  <c r="G39" s="1"/>
  <c r="C39"/>
  <c r="D39"/>
  <c r="E39"/>
  <c r="F39"/>
  <c r="B40"/>
  <c r="C40"/>
  <c r="D40"/>
  <c r="G40" s="1"/>
  <c r="E40"/>
  <c r="F40"/>
  <c r="B41"/>
  <c r="C41"/>
  <c r="D41"/>
  <c r="E41"/>
  <c r="F41"/>
  <c r="G41"/>
  <c r="B42"/>
  <c r="G42" s="1"/>
  <c r="C42"/>
  <c r="D42"/>
  <c r="E42"/>
  <c r="F42"/>
  <c r="B43"/>
  <c r="G43" s="1"/>
  <c r="C43"/>
  <c r="D43"/>
  <c r="E43"/>
  <c r="F43"/>
  <c r="J29"/>
  <c r="A30"/>
  <c r="A31"/>
  <c r="A32"/>
  <c r="A33"/>
  <c r="J33"/>
  <c r="A34"/>
  <c r="A35"/>
  <c r="A36"/>
  <c r="A37"/>
  <c r="J37"/>
  <c r="A38"/>
  <c r="A39"/>
  <c r="A40"/>
  <c r="A41"/>
  <c r="J41"/>
  <c r="A42"/>
  <c r="A43"/>
  <c r="B31" i="9"/>
  <c r="C31"/>
  <c r="D31"/>
  <c r="E31"/>
  <c r="F31"/>
  <c r="B29"/>
  <c r="C29"/>
  <c r="D29"/>
  <c r="E29"/>
  <c r="F29"/>
  <c r="B30"/>
  <c r="C30"/>
  <c r="D30"/>
  <c r="E30"/>
  <c r="F30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29" i="10"/>
  <c r="C29"/>
  <c r="D29"/>
  <c r="E29"/>
  <c r="F29"/>
  <c r="B30"/>
  <c r="C30"/>
  <c r="G30" s="1"/>
  <c r="J30" s="1"/>
  <c r="D30"/>
  <c r="E30"/>
  <c r="F30"/>
  <c r="B31"/>
  <c r="C31"/>
  <c r="D31"/>
  <c r="E31"/>
  <c r="F31"/>
  <c r="B32"/>
  <c r="C32"/>
  <c r="D32"/>
  <c r="E32"/>
  <c r="F32"/>
  <c r="B33"/>
  <c r="C33"/>
  <c r="D33"/>
  <c r="G33" s="1"/>
  <c r="E33"/>
  <c r="F33"/>
  <c r="B34"/>
  <c r="C34"/>
  <c r="G34" s="1"/>
  <c r="J34" s="1"/>
  <c r="D34"/>
  <c r="E34"/>
  <c r="F34"/>
  <c r="B35"/>
  <c r="C35"/>
  <c r="D35"/>
  <c r="E35"/>
  <c r="F35"/>
  <c r="B36"/>
  <c r="C36"/>
  <c r="D36"/>
  <c r="E36"/>
  <c r="F36"/>
  <c r="B30" i="11"/>
  <c r="C30"/>
  <c r="D30"/>
  <c r="E30"/>
  <c r="F30"/>
  <c r="B29"/>
  <c r="C29"/>
  <c r="D29"/>
  <c r="E29"/>
  <c r="F29"/>
  <c r="B31"/>
  <c r="G31" s="1"/>
  <c r="J31" s="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0" i="12"/>
  <c r="G30" s="1"/>
  <c r="C30"/>
  <c r="D30"/>
  <c r="E30"/>
  <c r="F30"/>
  <c r="B29"/>
  <c r="C29"/>
  <c r="D29"/>
  <c r="E29"/>
  <c r="F29"/>
  <c r="G29"/>
  <c r="B31"/>
  <c r="C31"/>
  <c r="D31"/>
  <c r="E31"/>
  <c r="G31" s="1"/>
  <c r="F31"/>
  <c r="B32"/>
  <c r="C32"/>
  <c r="G32" s="1"/>
  <c r="D32"/>
  <c r="E32"/>
  <c r="F32"/>
  <c r="B33"/>
  <c r="G33" s="1"/>
  <c r="C33"/>
  <c r="D33"/>
  <c r="E33"/>
  <c r="F33"/>
  <c r="B34"/>
  <c r="C34"/>
  <c r="D34"/>
  <c r="G34" s="1"/>
  <c r="E34"/>
  <c r="F34"/>
  <c r="B35"/>
  <c r="C35"/>
  <c r="D35"/>
  <c r="E35"/>
  <c r="G35" s="1"/>
  <c r="F35"/>
  <c r="B36"/>
  <c r="C36"/>
  <c r="D36"/>
  <c r="E36"/>
  <c r="F36"/>
  <c r="G36"/>
  <c r="B37"/>
  <c r="G37" s="1"/>
  <c r="C37"/>
  <c r="D37"/>
  <c r="E37"/>
  <c r="F37"/>
  <c r="B38"/>
  <c r="C38"/>
  <c r="D38"/>
  <c r="E38"/>
  <c r="F38"/>
  <c r="G38"/>
  <c r="B39"/>
  <c r="C39"/>
  <c r="D39"/>
  <c r="E39"/>
  <c r="G39" s="1"/>
  <c r="F39"/>
  <c r="B40"/>
  <c r="C40"/>
  <c r="D40"/>
  <c r="E40"/>
  <c r="F40"/>
  <c r="G40"/>
  <c r="B41"/>
  <c r="G41" s="1"/>
  <c r="C41"/>
  <c r="D41"/>
  <c r="E41"/>
  <c r="F41"/>
  <c r="B42"/>
  <c r="C42"/>
  <c r="D42"/>
  <c r="E42"/>
  <c r="F42"/>
  <c r="G42"/>
  <c r="B43"/>
  <c r="C43"/>
  <c r="D43"/>
  <c r="E43"/>
  <c r="G43" s="1"/>
  <c r="F43"/>
  <c r="G23"/>
  <c r="C22"/>
  <c r="D22"/>
  <c r="E22"/>
  <c r="F22"/>
  <c r="G22"/>
  <c r="A29"/>
  <c r="J29"/>
  <c r="A30"/>
  <c r="A31"/>
  <c r="A32"/>
  <c r="A33"/>
  <c r="A34"/>
  <c r="A35"/>
  <c r="A36"/>
  <c r="J36"/>
  <c r="A37"/>
  <c r="A38"/>
  <c r="J38"/>
  <c r="A39"/>
  <c r="A40"/>
  <c r="J40"/>
  <c r="A41"/>
  <c r="A42"/>
  <c r="J42"/>
  <c r="A43"/>
  <c r="G15" i="11"/>
  <c r="G15" i="10"/>
  <c r="D15"/>
  <c r="D37" s="1"/>
  <c r="E15"/>
  <c r="E37" s="1"/>
  <c r="F15"/>
  <c r="F37" s="1"/>
  <c r="C15"/>
  <c r="C37" s="1"/>
  <c r="B15"/>
  <c r="B15" i="11"/>
  <c r="C15"/>
  <c r="C37" s="1"/>
  <c r="D15"/>
  <c r="D37" s="1"/>
  <c r="E15"/>
  <c r="E37" s="1"/>
  <c r="F15"/>
  <c r="F37" s="1"/>
  <c r="G23"/>
  <c r="G23" i="10"/>
  <c r="B37"/>
  <c r="G23" i="9"/>
  <c r="F15"/>
  <c r="F37" s="1"/>
  <c r="C15"/>
  <c r="C37" s="1"/>
  <c r="D15"/>
  <c r="D37" s="1"/>
  <c r="E15"/>
  <c r="E37" s="1"/>
  <c r="B15"/>
  <c r="G31" i="10" l="1"/>
  <c r="J31" s="1"/>
  <c r="G36" i="9"/>
  <c r="J36" s="1"/>
  <c r="B37"/>
  <c r="G29"/>
  <c r="J29" s="1"/>
  <c r="G33"/>
  <c r="J33" s="1"/>
  <c r="G34"/>
  <c r="J34" s="1"/>
  <c r="G32"/>
  <c r="G35"/>
  <c r="G30"/>
  <c r="G31"/>
  <c r="J31" s="1"/>
  <c r="G36" i="10"/>
  <c r="J36" s="1"/>
  <c r="G35"/>
  <c r="J35" s="1"/>
  <c r="G32"/>
  <c r="G29"/>
  <c r="J29" s="1"/>
  <c r="B37" i="11"/>
  <c r="G35"/>
  <c r="J35" s="1"/>
  <c r="G32"/>
  <c r="J32" s="1"/>
  <c r="G30"/>
  <c r="J30" s="1"/>
  <c r="G34"/>
  <c r="J34" s="1"/>
  <c r="G36"/>
  <c r="J36" s="1"/>
  <c r="G33"/>
  <c r="G29"/>
  <c r="J29" s="1"/>
  <c r="J35" i="13"/>
  <c r="J39" i="12"/>
  <c r="J37"/>
  <c r="J43" i="13"/>
  <c r="J37" i="14"/>
  <c r="J33" i="10"/>
  <c r="J32" i="9"/>
  <c r="J31" i="13"/>
  <c r="J43" i="14"/>
  <c r="J34" i="12"/>
  <c r="J32" i="10"/>
  <c r="J33" i="14"/>
  <c r="H33"/>
  <c r="J33" i="12"/>
  <c r="J42" i="13"/>
  <c r="H43" i="12"/>
  <c r="J43"/>
  <c r="J31"/>
  <c r="G44" i="13"/>
  <c r="H30" s="1"/>
  <c r="J30"/>
  <c r="J41" i="14"/>
  <c r="J39"/>
  <c r="G44"/>
  <c r="H39" s="1"/>
  <c r="J29"/>
  <c r="H29"/>
  <c r="J41" i="12"/>
  <c r="H41"/>
  <c r="J30"/>
  <c r="G44"/>
  <c r="H31" s="1"/>
  <c r="J38" i="13"/>
  <c r="J32" i="12"/>
  <c r="J35" i="9"/>
  <c r="J40" i="14"/>
  <c r="J35"/>
  <c r="H35" i="12"/>
  <c r="J35"/>
  <c r="J32" i="13"/>
  <c r="J34"/>
  <c r="J30" i="9"/>
  <c r="J40" i="13"/>
  <c r="J31" i="14"/>
  <c r="J39" i="13"/>
  <c r="J36"/>
  <c r="J38" i="14"/>
  <c r="J32"/>
  <c r="H40" i="12"/>
  <c r="G37" i="9" l="1"/>
  <c r="H30" s="1"/>
  <c r="G37" i="10"/>
  <c r="H35" s="1"/>
  <c r="G37" i="11"/>
  <c r="H31" s="1"/>
  <c r="J33"/>
  <c r="H37" i="13"/>
  <c r="H38" i="14"/>
  <c r="H31"/>
  <c r="H34" i="13"/>
  <c r="H30" i="12"/>
  <c r="J44" i="13"/>
  <c r="H33"/>
  <c r="H41"/>
  <c r="H43"/>
  <c r="H35"/>
  <c r="H29" i="12"/>
  <c r="H42"/>
  <c r="J44"/>
  <c r="H38"/>
  <c r="H32" i="14"/>
  <c r="H39" i="13"/>
  <c r="H36" i="12"/>
  <c r="H38" i="13"/>
  <c r="H35" i="11"/>
  <c r="H31" i="13"/>
  <c r="H37" i="14"/>
  <c r="H39" i="12"/>
  <c r="H32" i="13"/>
  <c r="H40" i="14"/>
  <c r="H29" i="13"/>
  <c r="H41" i="14"/>
  <c r="H42" i="13"/>
  <c r="H43" i="14"/>
  <c r="H36" i="13"/>
  <c r="H40"/>
  <c r="H35" i="14"/>
  <c r="H32" i="12"/>
  <c r="H34"/>
  <c r="H34" i="14"/>
  <c r="H42"/>
  <c r="H36"/>
  <c r="J44"/>
  <c r="H30"/>
  <c r="H44" s="1"/>
  <c r="H33" i="12"/>
  <c r="H37"/>
  <c r="H33" i="9" l="1"/>
  <c r="H34"/>
  <c r="J37"/>
  <c r="H29"/>
  <c r="H35"/>
  <c r="H32"/>
  <c r="H36"/>
  <c r="H31"/>
  <c r="H36" i="10"/>
  <c r="H32"/>
  <c r="H33"/>
  <c r="H29"/>
  <c r="H31"/>
  <c r="H30"/>
  <c r="H34"/>
  <c r="J37"/>
  <c r="H30" i="11"/>
  <c r="H37" s="1"/>
  <c r="J37"/>
  <c r="H34"/>
  <c r="H33"/>
  <c r="H32"/>
  <c r="H29"/>
  <c r="H36"/>
  <c r="H44" i="13"/>
  <c r="H44" i="12"/>
  <c r="H37" i="9" l="1"/>
  <c r="H37" i="10"/>
</calcChain>
</file>

<file path=xl/sharedStrings.xml><?xml version="1.0" encoding="utf-8"?>
<sst xmlns="http://schemas.openxmlformats.org/spreadsheetml/2006/main" count="311" uniqueCount="86">
  <si>
    <t>30-39</t>
  </si>
  <si>
    <t>40-49</t>
  </si>
  <si>
    <t>50-59</t>
  </si>
  <si>
    <t>60-69</t>
  </si>
  <si>
    <t>70-79</t>
  </si>
  <si>
    <t>80+</t>
  </si>
  <si>
    <t>stade A</t>
  </si>
  <si>
    <t>stade B</t>
  </si>
  <si>
    <t>stade C</t>
  </si>
  <si>
    <t>stade D</t>
  </si>
  <si>
    <t>stade E</t>
  </si>
  <si>
    <t>total</t>
  </si>
  <si>
    <t>cl. age</t>
  </si>
  <si>
    <t>EN %</t>
  </si>
  <si>
    <t xml:space="preserve">age moyen </t>
  </si>
  <si>
    <t>85 +</t>
  </si>
  <si>
    <t>0-8</t>
  </si>
  <si>
    <t>0-4</t>
  </si>
  <si>
    <t>9-15</t>
  </si>
  <si>
    <t>5-13</t>
  </si>
  <si>
    <t>16-21</t>
  </si>
  <si>
    <t>14-20</t>
  </si>
  <si>
    <t>22-28</t>
  </si>
  <si>
    <t>21-28</t>
  </si>
  <si>
    <t>29-40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</si>
  <si>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</si>
  <si>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</si>
  <si>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</si>
  <si>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</si>
  <si>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</si>
  <si>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</si>
  <si>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</si>
  <si>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</si>
  <si>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</si>
  <si>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</si>
  <si>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</si>
  <si>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</si>
  <si>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18-19</t>
  </si>
  <si>
    <t>80-84</t>
  </si>
  <si>
    <t>80 et +</t>
  </si>
  <si>
    <t>coefficient moyen*10</t>
  </si>
  <si>
    <t>Ages</t>
  </si>
  <si>
    <t>Stade A</t>
  </si>
  <si>
    <t>Stade B</t>
  </si>
  <si>
    <t>Stade C</t>
  </si>
  <si>
    <t>Stade D</t>
  </si>
  <si>
    <t>Stade E</t>
  </si>
  <si>
    <t>20-29</t>
  </si>
  <si>
    <t>Matrice de probabilités HOMMES-FEMMES PONDERES (PLisbonne1890)</t>
  </si>
  <si>
    <t>stade I</t>
  </si>
  <si>
    <t>stade II</t>
  </si>
  <si>
    <t>stade III</t>
  </si>
  <si>
    <t>stade IV</t>
  </si>
  <si>
    <t>stade V</t>
  </si>
  <si>
    <t>Effectif par groupes d'âges</t>
  </si>
  <si>
    <t>TOTAL</t>
  </si>
  <si>
    <t>Rappel loi mortalité Lisbonne 1890</t>
  </si>
  <si>
    <r>
      <t xml:space="preserve"> CALCUL DE LA RÉPARTITION PROBABLE PAR AGES AU DÉCES avec comme population de référence P</t>
    </r>
    <r>
      <rPr>
        <b/>
        <vertAlign val="subscript"/>
        <sz val="8"/>
        <color indexed="60"/>
        <rFont val="Arial"/>
        <family val="2"/>
      </rPr>
      <t>Lisbonne 1890</t>
    </r>
  </si>
  <si>
    <r>
      <t xml:space="preserve"> REPRÉSENTATION GRAPHIQUE DES RÉSULATS (Population de référence P</t>
    </r>
    <r>
      <rPr>
        <b/>
        <vertAlign val="subscript"/>
        <sz val="8"/>
        <color indexed="60"/>
        <rFont val="Arial"/>
        <family val="2"/>
      </rPr>
      <t>Lisbonne 1890</t>
    </r>
    <r>
      <rPr>
        <b/>
        <sz val="8"/>
        <color indexed="60"/>
        <rFont val="Arial"/>
        <family val="2"/>
      </rPr>
      <t>)</t>
    </r>
  </si>
  <si>
    <t>Matrice de probabilités HOMMES PONDERES (PLisbonne1890)</t>
  </si>
  <si>
    <t>Matrice de probabilités FEMMES  (PLisbonne1890)</t>
  </si>
  <si>
    <t>valeur centrale du groupe d'ages</t>
  </si>
  <si>
    <t xml:space="preserve">site </t>
  </si>
  <si>
    <t>Estimation de la distribution probable par groupes d'âges et calcul de l'âge moyen associé</t>
  </si>
  <si>
    <t>Matrice de probabilités FEMMES (PLisbonne1890)</t>
  </si>
  <si>
    <t>Nom de la feuille</t>
  </si>
  <si>
    <t>Contenu</t>
  </si>
  <si>
    <t>Rappels des données</t>
  </si>
  <si>
    <t>Utilisation</t>
  </si>
  <si>
    <t>Matrice HF décennale</t>
  </si>
  <si>
    <t>Matrice H décennale</t>
  </si>
  <si>
    <t>Matrice F décennale</t>
  </si>
  <si>
    <t>Matrice HF quinquennale</t>
  </si>
  <si>
    <t>Matrice H quinquennale</t>
  </si>
  <si>
    <t>Matrice F quinquennale</t>
  </si>
  <si>
    <t>Feuille de calcul de la distribution probable des décès par groupes quinquennaux d'âges et de l'âge moyen au décès associé, sexes réunis ou sexes séparés. Représentations graphiques associées</t>
  </si>
  <si>
    <t>Feuille de calcul de la distribution probable des décès par groupes décennaux d'âges et de l'âge moyen au décès associé, sexes réunis ou sexes séparés. Représentations graphiques associées</t>
  </si>
  <si>
    <t>Voir fichier "constitution de la population de référence-adultes.xlsx"</t>
  </si>
  <si>
    <t>Indiquer les effectifs par stades dans les cellules prévues à cet effet (ligne 23) : les calculs et les graphiques se font automatiquement</t>
  </si>
  <si>
    <t xml:space="preserve"> RÉPARTITION PAR STADES DES SQUELETTES DU SITE ETUDIE  (remplir les cases jaunes)</t>
  </si>
  <si>
    <t>(remplir les cases jaunes)</t>
  </si>
  <si>
    <t>0-2</t>
  </si>
  <si>
    <t>3-9</t>
  </si>
  <si>
    <t>10-18</t>
  </si>
  <si>
    <t>19-27</t>
  </si>
  <si>
    <t>28-40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</si>
</sst>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[$€]_-;\-* #,##0.00\ [$€]_-;_-* &quot;-&quot;??\ [$€]_-;_-@_-"/>
  </numFmts>
  <fonts count="27">
    <font>
      <sz val="9"/>
      <name val="Geneva"/>
    </font>
    <font>
      <i/>
      <sz val="9"/>
      <name val="Geneva"/>
    </font>
    <font>
      <sz val="10"/>
      <name val="Arial"/>
    </font>
    <font>
      <sz val="9"/>
      <name val="Geneva"/>
    </font>
    <font>
      <sz val="10"/>
      <name val="Geneva"/>
    </font>
    <font>
      <sz val="8"/>
      <name val="Geneva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Geneva"/>
      <family val="2"/>
    </font>
    <font>
      <sz val="7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Geneva"/>
      <family val="2"/>
    </font>
    <font>
      <u/>
      <sz val="8"/>
      <name val="Arial"/>
      <family val="2"/>
    </font>
    <font>
      <u/>
      <sz val="10"/>
      <name val="Arial"/>
      <family val="2"/>
    </font>
    <font>
      <sz val="10"/>
      <color indexed="48"/>
      <name val="Arial"/>
      <family val="2"/>
    </font>
    <font>
      <b/>
      <sz val="10"/>
      <name val="Geneva"/>
      <family val="2"/>
    </font>
    <font>
      <b/>
      <sz val="11"/>
      <color indexed="10"/>
      <name val="Arial"/>
      <family val="2"/>
    </font>
    <font>
      <b/>
      <sz val="8"/>
      <color indexed="12"/>
      <name val="Arial"/>
      <family val="2"/>
    </font>
    <font>
      <b/>
      <sz val="8"/>
      <color indexed="60"/>
      <name val="Arial"/>
      <family val="2"/>
    </font>
    <font>
      <b/>
      <vertAlign val="subscript"/>
      <sz val="8"/>
      <color indexed="60"/>
      <name val="Arial"/>
      <family val="2"/>
    </font>
    <font>
      <i/>
      <sz val="9"/>
      <name val="Geneva"/>
      <family val="2"/>
    </font>
    <font>
      <sz val="9"/>
      <name val="Geneva"/>
    </font>
    <font>
      <sz val="9"/>
      <name val="Arial"/>
      <family val="2"/>
    </font>
    <font>
      <sz val="9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</cellStyleXfs>
  <cellXfs count="142">
    <xf numFmtId="0" fontId="0" fillId="0" borderId="0" xfId="0"/>
    <xf numFmtId="0" fontId="2" fillId="0" borderId="0" xfId="5"/>
    <xf numFmtId="0" fontId="8" fillId="0" borderId="0" xfId="4" applyFont="1"/>
    <xf numFmtId="0" fontId="8" fillId="0" borderId="1" xfId="4" applyFont="1" applyBorder="1"/>
    <xf numFmtId="0" fontId="11" fillId="0" borderId="1" xfId="4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13" fillId="0" borderId="1" xfId="4" applyFont="1" applyBorder="1" applyAlignment="1">
      <alignment horizontal="center"/>
    </xf>
    <xf numFmtId="2" fontId="13" fillId="0" borderId="1" xfId="4" applyNumberFormat="1" applyFont="1" applyBorder="1" applyAlignment="1">
      <alignment horizontal="center"/>
    </xf>
    <xf numFmtId="1" fontId="12" fillId="2" borderId="1" xfId="4" applyNumberFormat="1" applyFont="1" applyFill="1" applyBorder="1" applyAlignment="1">
      <alignment horizontal="center"/>
    </xf>
    <xf numFmtId="164" fontId="12" fillId="3" borderId="1" xfId="4" applyNumberFormat="1" applyFont="1" applyFill="1" applyBorder="1" applyAlignment="1">
      <alignment horizontal="center"/>
    </xf>
    <xf numFmtId="0" fontId="10" fillId="0" borderId="0" xfId="4" applyFont="1" applyFill="1" applyAlignment="1">
      <alignment wrapText="1"/>
    </xf>
    <xf numFmtId="1" fontId="9" fillId="0" borderId="0" xfId="0" applyNumberFormat="1" applyFont="1" applyAlignment="1">
      <alignment horizontal="center"/>
    </xf>
    <xf numFmtId="0" fontId="15" fillId="0" borderId="1" xfId="4" applyFont="1" applyBorder="1" applyAlignment="1">
      <alignment horizontal="center"/>
    </xf>
    <xf numFmtId="1" fontId="12" fillId="0" borderId="1" xfId="4" applyNumberFormat="1" applyFont="1" applyBorder="1" applyAlignment="1">
      <alignment horizontal="center"/>
    </xf>
    <xf numFmtId="0" fontId="16" fillId="0" borderId="0" xfId="4" applyFont="1" applyBorder="1"/>
    <xf numFmtId="0" fontId="8" fillId="0" borderId="0" xfId="4" applyFont="1" applyBorder="1"/>
    <xf numFmtId="0" fontId="8" fillId="0" borderId="0" xfId="4" applyFont="1" applyBorder="1" applyAlignment="1">
      <alignment horizontal="center"/>
    </xf>
    <xf numFmtId="2" fontId="8" fillId="0" borderId="0" xfId="4" applyNumberFormat="1" applyFont="1" applyBorder="1"/>
    <xf numFmtId="164" fontId="17" fillId="0" borderId="1" xfId="2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0" xfId="4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4" applyFont="1" applyAlignment="1">
      <alignment horizontal="centerContinuous"/>
    </xf>
    <xf numFmtId="0" fontId="4" fillId="0" borderId="0" xfId="3"/>
    <xf numFmtId="1" fontId="13" fillId="0" borderId="0" xfId="4" applyNumberFormat="1" applyFont="1" applyBorder="1" applyAlignment="1">
      <alignment horizontal="center"/>
    </xf>
    <xf numFmtId="0" fontId="8" fillId="0" borderId="0" xfId="4" applyFont="1" applyAlignment="1"/>
    <xf numFmtId="0" fontId="15" fillId="0" borderId="11" xfId="4" applyFont="1" applyBorder="1" applyAlignment="1">
      <alignment horizontal="center" wrapText="1"/>
    </xf>
    <xf numFmtId="0" fontId="13" fillId="0" borderId="11" xfId="4" applyFont="1" applyBorder="1" applyAlignment="1">
      <alignment horizontal="center"/>
    </xf>
    <xf numFmtId="1" fontId="12" fillId="0" borderId="5" xfId="4" applyNumberFormat="1" applyFont="1" applyBorder="1" applyAlignment="1">
      <alignment horizontal="center"/>
    </xf>
    <xf numFmtId="1" fontId="12" fillId="0" borderId="6" xfId="4" applyNumberFormat="1" applyFont="1" applyBorder="1" applyAlignment="1">
      <alignment horizontal="center"/>
    </xf>
    <xf numFmtId="1" fontId="12" fillId="0" borderId="7" xfId="4" applyNumberFormat="1" applyFont="1" applyBorder="1" applyAlignment="1">
      <alignment horizontal="center"/>
    </xf>
    <xf numFmtId="0" fontId="13" fillId="0" borderId="8" xfId="4" applyFont="1" applyBorder="1" applyAlignment="1">
      <alignment horizontal="center"/>
    </xf>
    <xf numFmtId="0" fontId="12" fillId="0" borderId="9" xfId="4" applyFont="1" applyBorder="1" applyAlignment="1">
      <alignment horizontal="center"/>
    </xf>
    <xf numFmtId="1" fontId="12" fillId="0" borderId="10" xfId="4" applyNumberFormat="1" applyFont="1" applyBorder="1" applyAlignment="1">
      <alignment horizontal="center"/>
    </xf>
    <xf numFmtId="0" fontId="21" fillId="0" borderId="0" xfId="4" applyFont="1"/>
    <xf numFmtId="0" fontId="4" fillId="4" borderId="1" xfId="4" applyFill="1" applyBorder="1" applyAlignment="1">
      <alignment horizontal="center"/>
    </xf>
    <xf numFmtId="0" fontId="13" fillId="0" borderId="1" xfId="4" applyFont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center"/>
    </xf>
    <xf numFmtId="2" fontId="12" fillId="3" borderId="1" xfId="4" applyNumberFormat="1" applyFont="1" applyFill="1" applyBorder="1" applyAlignment="1">
      <alignment horizontal="center"/>
    </xf>
    <xf numFmtId="164" fontId="17" fillId="0" borderId="0" xfId="4" applyNumberFormat="1" applyFont="1" applyAlignment="1">
      <alignment horizontal="center"/>
    </xf>
    <xf numFmtId="164" fontId="17" fillId="0" borderId="12" xfId="2" applyNumberFormat="1" applyFont="1" applyBorder="1" applyAlignment="1">
      <alignment horizontal="center"/>
    </xf>
    <xf numFmtId="0" fontId="8" fillId="0" borderId="0" xfId="4" applyFont="1" applyAlignment="1">
      <alignment horizontal="center"/>
    </xf>
    <xf numFmtId="0" fontId="13" fillId="0" borderId="4" xfId="4" applyFont="1" applyBorder="1" applyAlignment="1">
      <alignment horizontal="center"/>
    </xf>
    <xf numFmtId="1" fontId="12" fillId="0" borderId="13" xfId="4" applyNumberFormat="1" applyFont="1" applyBorder="1" applyAlignment="1">
      <alignment horizontal="center"/>
    </xf>
    <xf numFmtId="164" fontId="17" fillId="0" borderId="12" xfId="4" applyNumberFormat="1" applyFont="1" applyBorder="1" applyAlignment="1">
      <alignment horizontal="center"/>
    </xf>
    <xf numFmtId="1" fontId="12" fillId="0" borderId="14" xfId="4" applyNumberFormat="1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1" fontId="13" fillId="0" borderId="15" xfId="4" applyNumberFormat="1" applyFont="1" applyBorder="1" applyAlignment="1">
      <alignment horizontal="center"/>
    </xf>
    <xf numFmtId="1" fontId="13" fillId="0" borderId="16" xfId="4" applyNumberFormat="1" applyFont="1" applyBorder="1" applyAlignment="1">
      <alignment horizontal="center"/>
    </xf>
    <xf numFmtId="0" fontId="8" fillId="0" borderId="1" xfId="4" applyFont="1" applyFill="1" applyBorder="1" applyAlignment="1">
      <alignment horizontal="center"/>
    </xf>
    <xf numFmtId="1" fontId="12" fillId="0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wrapText="1"/>
    </xf>
    <xf numFmtId="164" fontId="8" fillId="0" borderId="1" xfId="4" applyNumberFormat="1" applyFont="1" applyBorder="1" applyAlignment="1">
      <alignment horizontal="center"/>
    </xf>
    <xf numFmtId="0" fontId="8" fillId="0" borderId="12" xfId="4" applyFont="1" applyBorder="1"/>
    <xf numFmtId="164" fontId="8" fillId="0" borderId="17" xfId="4" applyNumberFormat="1" applyFont="1" applyBorder="1" applyAlignment="1">
      <alignment horizontal="center"/>
    </xf>
    <xf numFmtId="164" fontId="6" fillId="0" borderId="18" xfId="4" applyNumberFormat="1" applyFont="1" applyBorder="1" applyAlignment="1">
      <alignment horizontal="center"/>
    </xf>
    <xf numFmtId="1" fontId="12" fillId="0" borderId="16" xfId="4" applyNumberFormat="1" applyFont="1" applyBorder="1" applyAlignment="1">
      <alignment horizontal="center"/>
    </xf>
    <xf numFmtId="0" fontId="12" fillId="0" borderId="0" xfId="4" applyFont="1" applyBorder="1" applyAlignment="1">
      <alignment horizontal="center"/>
    </xf>
    <xf numFmtId="1" fontId="12" fillId="0" borderId="0" xfId="4" applyNumberFormat="1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1" fontId="12" fillId="0" borderId="19" xfId="4" applyNumberFormat="1" applyFont="1" applyBorder="1" applyAlignment="1">
      <alignment horizontal="center"/>
    </xf>
    <xf numFmtId="1" fontId="12" fillId="0" borderId="20" xfId="4" applyNumberFormat="1" applyFont="1" applyBorder="1" applyAlignment="1">
      <alignment horizontal="center"/>
    </xf>
    <xf numFmtId="1" fontId="12" fillId="0" borderId="21" xfId="4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8" fillId="0" borderId="8" xfId="4" applyFont="1" applyBorder="1" applyAlignment="1">
      <alignment horizontal="center" wrapText="1"/>
    </xf>
    <xf numFmtId="164" fontId="14" fillId="0" borderId="2" xfId="0" applyNumberFormat="1" applyFont="1" applyFill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2" fillId="0" borderId="22" xfId="5" applyNumberFormat="1" applyBorder="1" applyAlignment="1">
      <alignment horizontal="center"/>
    </xf>
    <xf numFmtId="0" fontId="0" fillId="0" borderId="23" xfId="0" applyBorder="1" applyAlignment="1">
      <alignment horizontal="center"/>
    </xf>
    <xf numFmtId="1" fontId="7" fillId="0" borderId="24" xfId="4" applyNumberFormat="1" applyFont="1" applyFill="1" applyBorder="1" applyAlignment="1">
      <alignment horizontal="center"/>
    </xf>
    <xf numFmtId="0" fontId="6" fillId="0" borderId="25" xfId="4" applyFont="1" applyBorder="1" applyAlignment="1">
      <alignment horizontal="center"/>
    </xf>
    <xf numFmtId="0" fontId="7" fillId="4" borderId="26" xfId="4" applyFont="1" applyFill="1" applyBorder="1" applyAlignment="1">
      <alignment horizontal="center"/>
    </xf>
    <xf numFmtId="1" fontId="7" fillId="0" borderId="27" xfId="4" applyNumberFormat="1" applyFont="1" applyFill="1" applyBorder="1" applyAlignment="1">
      <alignment horizontal="center"/>
    </xf>
    <xf numFmtId="0" fontId="1" fillId="0" borderId="0" xfId="0" applyFont="1"/>
    <xf numFmtId="0" fontId="23" fillId="0" borderId="1" xfId="0" applyFont="1" applyBorder="1" applyAlignment="1">
      <alignment horizontal="center"/>
    </xf>
    <xf numFmtId="1" fontId="23" fillId="0" borderId="1" xfId="4" applyNumberFormat="1" applyFont="1" applyFill="1" applyBorder="1" applyAlignment="1">
      <alignment horizontal="center"/>
    </xf>
    <xf numFmtId="164" fontId="13" fillId="0" borderId="1" xfId="4" applyNumberFormat="1" applyFont="1" applyFill="1" applyBorder="1" applyAlignment="1">
      <alignment horizontal="center"/>
    </xf>
    <xf numFmtId="164" fontId="13" fillId="0" borderId="17" xfId="4" applyNumberFormat="1" applyFont="1" applyFill="1" applyBorder="1" applyAlignment="1">
      <alignment horizontal="center"/>
    </xf>
    <xf numFmtId="164" fontId="6" fillId="0" borderId="18" xfId="4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24" fillId="0" borderId="1" xfId="0" applyNumberFormat="1" applyFont="1" applyFill="1" applyBorder="1" applyAlignment="1">
      <alignment horizontal="center"/>
    </xf>
    <xf numFmtId="164" fontId="24" fillId="0" borderId="2" xfId="0" applyNumberFormat="1" applyFont="1" applyFill="1" applyBorder="1" applyAlignment="1">
      <alignment horizontal="center"/>
    </xf>
    <xf numFmtId="1" fontId="25" fillId="0" borderId="17" xfId="4" applyNumberFormat="1" applyFont="1" applyFill="1" applyBorder="1" applyAlignment="1">
      <alignment horizontal="center"/>
    </xf>
    <xf numFmtId="1" fontId="25" fillId="0" borderId="28" xfId="4" applyNumberFormat="1" applyFont="1" applyFill="1" applyBorder="1" applyAlignment="1">
      <alignment horizontal="center"/>
    </xf>
    <xf numFmtId="1" fontId="8" fillId="0" borderId="24" xfId="4" applyNumberFormat="1" applyFont="1" applyFill="1" applyBorder="1" applyAlignment="1">
      <alignment horizontal="center"/>
    </xf>
    <xf numFmtId="1" fontId="25" fillId="0" borderId="11" xfId="4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7" fillId="0" borderId="15" xfId="4" applyFont="1" applyBorder="1" applyAlignment="1">
      <alignment horizontal="center"/>
    </xf>
    <xf numFmtId="0" fontId="13" fillId="0" borderId="34" xfId="4" applyFont="1" applyBorder="1" applyAlignment="1">
      <alignment horizontal="center"/>
    </xf>
    <xf numFmtId="1" fontId="12" fillId="0" borderId="35" xfId="4" applyNumberFormat="1" applyFont="1" applyBorder="1" applyAlignment="1">
      <alignment horizontal="center"/>
    </xf>
    <xf numFmtId="1" fontId="12" fillId="0" borderId="36" xfId="4" applyNumberFormat="1" applyFont="1" applyBorder="1" applyAlignment="1">
      <alignment horizontal="center"/>
    </xf>
    <xf numFmtId="164" fontId="17" fillId="0" borderId="5" xfId="2" applyNumberFormat="1" applyFont="1" applyBorder="1" applyAlignment="1">
      <alignment horizontal="center"/>
    </xf>
    <xf numFmtId="164" fontId="17" fillId="0" borderId="6" xfId="2" applyNumberFormat="1" applyFont="1" applyBorder="1" applyAlignment="1">
      <alignment horizontal="center"/>
    </xf>
    <xf numFmtId="164" fontId="17" fillId="0" borderId="13" xfId="2" applyNumberFormat="1" applyFont="1" applyBorder="1" applyAlignment="1">
      <alignment horizontal="center"/>
    </xf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>
      <alignment horizontal="center"/>
    </xf>
    <xf numFmtId="164" fontId="17" fillId="0" borderId="2" xfId="2" applyNumberFormat="1" applyFont="1" applyBorder="1" applyAlignment="1">
      <alignment horizontal="center"/>
    </xf>
    <xf numFmtId="164" fontId="17" fillId="0" borderId="37" xfId="4" applyNumberFormat="1" applyFont="1" applyBorder="1" applyAlignment="1">
      <alignment horizontal="center"/>
    </xf>
    <xf numFmtId="164" fontId="17" fillId="0" borderId="38" xfId="4" applyNumberFormat="1" applyFont="1" applyBorder="1" applyAlignment="1">
      <alignment horizontal="center"/>
    </xf>
    <xf numFmtId="164" fontId="17" fillId="0" borderId="3" xfId="4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4" xfId="4" applyFont="1" applyBorder="1" applyAlignment="1">
      <alignment horizontal="center" wrapText="1"/>
    </xf>
    <xf numFmtId="0" fontId="0" fillId="0" borderId="40" xfId="0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4" fontId="14" fillId="0" borderId="8" xfId="0" applyNumberFormat="1" applyFont="1" applyFill="1" applyBorder="1" applyAlignment="1">
      <alignment horizontal="center"/>
    </xf>
    <xf numFmtId="1" fontId="25" fillId="0" borderId="9" xfId="4" applyNumberFormat="1" applyFont="1" applyFill="1" applyBorder="1" applyAlignment="1">
      <alignment horizontal="center"/>
    </xf>
    <xf numFmtId="1" fontId="25" fillId="0" borderId="10" xfId="4" applyNumberFormat="1" applyFont="1" applyFill="1" applyBorder="1" applyAlignment="1">
      <alignment horizontal="center"/>
    </xf>
    <xf numFmtId="1" fontId="25" fillId="0" borderId="3" xfId="4" applyNumberFormat="1" applyFont="1" applyFill="1" applyBorder="1" applyAlignment="1">
      <alignment horizontal="center"/>
    </xf>
    <xf numFmtId="0" fontId="10" fillId="0" borderId="0" xfId="4" applyFont="1" applyFill="1" applyBorder="1" applyAlignment="1">
      <alignment wrapText="1"/>
    </xf>
    <xf numFmtId="0" fontId="0" fillId="0" borderId="42" xfId="0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" fontId="13" fillId="0" borderId="11" xfId="4" quotePrefix="1" applyNumberFormat="1" applyFont="1" applyBorder="1" applyAlignment="1">
      <alignment horizontal="center"/>
    </xf>
    <xf numFmtId="17" fontId="13" fillId="0" borderId="11" xfId="4" quotePrefix="1" applyNumberFormat="1" applyFont="1" applyBorder="1" applyAlignment="1">
      <alignment horizontal="center"/>
    </xf>
    <xf numFmtId="0" fontId="13" fillId="0" borderId="11" xfId="4" quotePrefix="1" applyFont="1" applyBorder="1" applyAlignment="1">
      <alignment horizontal="center"/>
    </xf>
    <xf numFmtId="0" fontId="13" fillId="0" borderId="4" xfId="4" quotePrefix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3" fillId="0" borderId="22" xfId="4" applyNumberFormat="1" applyFont="1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0" fillId="0" borderId="29" xfId="4" applyFont="1" applyBorder="1" applyAlignment="1">
      <alignment horizontal="center"/>
    </xf>
    <xf numFmtId="0" fontId="20" fillId="0" borderId="30" xfId="4" applyFont="1" applyBorder="1" applyAlignment="1">
      <alignment horizontal="center"/>
    </xf>
    <xf numFmtId="0" fontId="13" fillId="0" borderId="31" xfId="4" applyFont="1" applyBorder="1" applyAlignment="1">
      <alignment horizontal="center" wrapText="1"/>
    </xf>
    <xf numFmtId="0" fontId="13" fillId="0" borderId="15" xfId="4" applyFont="1" applyBorder="1" applyAlignment="1">
      <alignment horizontal="center" wrapText="1"/>
    </xf>
    <xf numFmtId="0" fontId="19" fillId="0" borderId="0" xfId="4" applyFont="1" applyAlignment="1">
      <alignment horizontal="center" wrapText="1"/>
    </xf>
    <xf numFmtId="0" fontId="13" fillId="0" borderId="32" xfId="4" applyFont="1" applyBorder="1" applyAlignment="1">
      <alignment horizontal="center" wrapText="1"/>
    </xf>
    <xf numFmtId="0" fontId="13" fillId="0" borderId="33" xfId="4" applyFont="1" applyBorder="1" applyAlignment="1">
      <alignment horizontal="center" wrapText="1"/>
    </xf>
  </cellXfs>
  <cellStyles count="6">
    <cellStyle name="Euro" xfId="1"/>
    <cellStyle name="Normal" xfId="0" builtinId="0"/>
    <cellStyle name="Normal_collection de référence adultes" xfId="2"/>
    <cellStyle name="Normal_modèles paléo-feuille IS-test" xfId="3"/>
    <cellStyle name="Normal_nveaux VECTEURS F-corrigés" xfId="4"/>
    <cellStyle name="Normal_Nvelle pop ref cranes-4e essa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</a:t>
            </a:r>
            <a:endParaRPr lang="fr-FR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16822481084748245"/>
          <c:y val="2.29357798165138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576371374766898"/>
          <c:y val="0.26605504587155965"/>
          <c:w val="0.7757032944633917"/>
          <c:h val="0.5275229357798164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HF -décennale'!$A$30:$A$36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 et +</c:v>
                </c:pt>
              </c:strCache>
            </c:strRef>
          </c:cat>
          <c:val>
            <c:numRef>
              <c:f>'matrice HF -décennale'!$H$30:$H$36</c:f>
              <c:numCache>
                <c:formatCode>0.00</c:formatCode>
                <c:ptCount val="7"/>
                <c:pt idx="0">
                  <c:v>21.861842255670226</c:v>
                </c:pt>
                <c:pt idx="1">
                  <c:v>14.890775342933861</c:v>
                </c:pt>
                <c:pt idx="2">
                  <c:v>14.623976684343559</c:v>
                </c:pt>
                <c:pt idx="3">
                  <c:v>13.636311748151517</c:v>
                </c:pt>
                <c:pt idx="4">
                  <c:v>14.458908037258809</c:v>
                </c:pt>
                <c:pt idx="5">
                  <c:v>11.038842227670145</c:v>
                </c:pt>
                <c:pt idx="6">
                  <c:v>5.6282200836402074</c:v>
                </c:pt>
              </c:numCache>
            </c:numRef>
          </c:val>
        </c:ser>
        <c:gapWidth val="0"/>
        <c:axId val="121612160"/>
        <c:axId val="121842688"/>
      </c:barChart>
      <c:catAx>
        <c:axId val="1216121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842688"/>
        <c:crosses val="autoZero"/>
        <c:lblAlgn val="ctr"/>
        <c:lblOffset val="100"/>
        <c:tickLblSkip val="1"/>
        <c:tickMarkSkip val="1"/>
      </c:catAx>
      <c:valAx>
        <c:axId val="121842688"/>
        <c:scaling>
          <c:orientation val="minMax"/>
          <c:max val="25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612160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49212598450000017" footer="0.4921259845000001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Répartition proportionnelle des décès d'adultes associés à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8107648"/>
        <c:axId val="128109184"/>
      </c:barChart>
      <c:catAx>
        <c:axId val="1281076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109184"/>
        <c:crosses val="autoZero"/>
        <c:auto val="1"/>
        <c:lblAlgn val="ctr"/>
        <c:lblOffset val="100"/>
        <c:tickLblSkip val="1"/>
        <c:tickMarkSkip val="1"/>
      </c:catAx>
      <c:valAx>
        <c:axId val="128109184"/>
        <c:scaling>
          <c:orientation val="minMax"/>
          <c:max val="35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107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Répartition des décès par âges d'après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8665472"/>
        <c:axId val="128667008"/>
      </c:barChart>
      <c:catAx>
        <c:axId val="1286654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667008"/>
        <c:crosses val="autoZero"/>
        <c:auto val="1"/>
        <c:lblAlgn val="ctr"/>
        <c:lblOffset val="100"/>
        <c:tickLblSkip val="1"/>
        <c:tickMarkSkip val="1"/>
      </c:catAx>
      <c:valAx>
        <c:axId val="12866700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665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Geneva"/>
              </a:rPr>
              <a:t>Répartition probable des 73 squelettes d'Antibes </a:t>
            </a:r>
            <a:endParaRPr lang="fr-FR" sz="150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150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150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1"/>
          <c:order val="0"/>
          <c:tx>
            <c:v>Population de référence=neutre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-décennale'!$H$30:$H$36</c:f>
              <c:numCache>
                <c:formatCode>0.00</c:formatCode>
                <c:ptCount val="7"/>
                <c:pt idx="0">
                  <c:v>21.861842255670226</c:v>
                </c:pt>
                <c:pt idx="1">
                  <c:v>14.890775342933861</c:v>
                </c:pt>
                <c:pt idx="2">
                  <c:v>14.623976684343559</c:v>
                </c:pt>
                <c:pt idx="3">
                  <c:v>13.636311748151517</c:v>
                </c:pt>
                <c:pt idx="4">
                  <c:v>14.458908037258809</c:v>
                </c:pt>
                <c:pt idx="5">
                  <c:v>11.038842227670145</c:v>
                </c:pt>
                <c:pt idx="6">
                  <c:v>5.6282200836402074</c:v>
                </c:pt>
              </c:numCache>
            </c:numRef>
          </c:val>
        </c:ser>
        <c:ser>
          <c:idx val="2"/>
          <c:order val="1"/>
          <c:tx>
            <c:v>Répartition des décès observée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2"/>
          <c:tx>
            <c:v>population de référence =Antibes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20"/>
        <c:axId val="128704896"/>
        <c:axId val="128706432"/>
      </c:barChart>
      <c:catAx>
        <c:axId val="1287048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706432"/>
        <c:crosses val="autoZero"/>
        <c:auto val="1"/>
        <c:lblAlgn val="ctr"/>
        <c:lblOffset val="100"/>
        <c:tickLblSkip val="1"/>
        <c:tickMarkSkip val="1"/>
      </c:catAx>
      <c:valAx>
        <c:axId val="128706432"/>
        <c:scaling>
          <c:orientation val="minMax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N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70489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Nbre de décès par âges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HF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8796544"/>
        <c:axId val="128798080"/>
      </c:barChart>
      <c:catAx>
        <c:axId val="128796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798080"/>
        <c:crosses val="autoZero"/>
        <c:auto val="1"/>
        <c:lblAlgn val="ctr"/>
        <c:lblOffset val="100"/>
        <c:tickLblSkip val="1"/>
        <c:tickMarkSkip val="1"/>
      </c:catAx>
      <c:valAx>
        <c:axId val="12879808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796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proportionnelle des décès d'adultes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8825984"/>
        <c:axId val="128827776"/>
      </c:barChart>
      <c:catAx>
        <c:axId val="1288259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827776"/>
        <c:crosses val="autoZero"/>
        <c:auto val="1"/>
        <c:lblAlgn val="ctr"/>
        <c:lblOffset val="100"/>
        <c:tickLblSkip val="1"/>
        <c:tickMarkSkip val="1"/>
      </c:catAx>
      <c:valAx>
        <c:axId val="128827776"/>
        <c:scaling>
          <c:orientation val="minMax"/>
          <c:max val="55"/>
          <c:min val="0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825984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Geneva"/>
              </a:rPr>
              <a:t>Répartition proportionnelle probable  des 160 squelettes -fictifs- de Martigues 1720 </a:t>
            </a:r>
            <a:endParaRPr lang="fr-FR" sz="800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8843136"/>
        <c:axId val="129909888"/>
      </c:barChart>
      <c:catAx>
        <c:axId val="128843136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9909888"/>
        <c:crosses val="autoZero"/>
        <c:lblAlgn val="ctr"/>
        <c:lblOffset val="100"/>
        <c:tickLblSkip val="1"/>
        <c:tickMarkSkip val="1"/>
      </c:catAx>
      <c:valAx>
        <c:axId val="129909888"/>
        <c:scaling>
          <c:orientation val="minMax"/>
          <c:max val="25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%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84313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1" i="0" u="none" strike="noStrike" baseline="0">
                <a:solidFill>
                  <a:srgbClr val="000000"/>
                </a:solidFill>
                <a:latin typeface="Geneva"/>
              </a:rPr>
              <a:t>Répartition probable des 160 squelettes -fictifs- de Martigues 1720 </a:t>
            </a:r>
            <a:endParaRPr lang="fr-FR" sz="225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9946368"/>
        <c:axId val="129947904"/>
      </c:barChart>
      <c:catAx>
        <c:axId val="1299463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9947904"/>
        <c:crosses val="autoZero"/>
        <c:auto val="1"/>
        <c:lblAlgn val="ctr"/>
        <c:lblOffset val="100"/>
        <c:tickLblSkip val="1"/>
        <c:tickMarkSkip val="1"/>
      </c:catAx>
      <c:valAx>
        <c:axId val="129947904"/>
        <c:scaling>
          <c:orientation val="minMax"/>
          <c:max val="4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225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N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994636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Répartition proportionnelle des décès d'adultes associés à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9517440"/>
        <c:axId val="129518976"/>
      </c:barChart>
      <c:catAx>
        <c:axId val="1295174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9518976"/>
        <c:crosses val="autoZero"/>
        <c:auto val="1"/>
        <c:lblAlgn val="ctr"/>
        <c:lblOffset val="100"/>
        <c:tickLblSkip val="1"/>
        <c:tickMarkSkip val="1"/>
      </c:catAx>
      <c:valAx>
        <c:axId val="129518976"/>
        <c:scaling>
          <c:orientation val="minMax"/>
          <c:max val="35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9517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proportionnelle des décès d'adultes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00FF00"/>
            </a:solidFill>
            <a:ln w="12700">
              <a:solidFill>
                <a:srgbClr val="808080"/>
              </a:solidFill>
              <a:prstDash val="solid"/>
            </a:ln>
          </c:spPr>
          <c:cat>
            <c:strLit>
              <c:ptCount val="7"/>
              <c:pt idx="0">
                <c:v>18-29</c:v>
              </c:pt>
              <c:pt idx="1">
                <c:v>30-39</c:v>
              </c:pt>
              <c:pt idx="2">
                <c:v>40-49</c:v>
              </c:pt>
              <c:pt idx="3">
                <c:v>50-59</c:v>
              </c:pt>
              <c:pt idx="4">
                <c:v>60-69</c:v>
              </c:pt>
              <c:pt idx="5">
                <c:v>70-79</c:v>
              </c:pt>
              <c:pt idx="6">
                <c:v>80 et +</c:v>
              </c:pt>
            </c:strLit>
          </c:cat>
          <c:val>
            <c:numLit>
              <c:formatCode>General</c:formatCode>
              <c:ptCount val="7"/>
              <c:pt idx="0">
                <c:v>53.237632503767465</c:v>
              </c:pt>
              <c:pt idx="1">
                <c:v>19.96460654222836</c:v>
              </c:pt>
              <c:pt idx="2">
                <c:v>14.389371612401009</c:v>
              </c:pt>
              <c:pt idx="3">
                <c:v>7.8634317856910494</c:v>
              </c:pt>
              <c:pt idx="4">
                <c:v>3.2348352319240381</c:v>
              </c:pt>
              <c:pt idx="5">
                <c:v>0.98177801145312182</c:v>
              </c:pt>
              <c:pt idx="6">
                <c:v>0.32834431253493701</c:v>
              </c:pt>
            </c:numLit>
          </c:val>
        </c:ser>
        <c:gapWidth val="0"/>
        <c:axId val="129534592"/>
        <c:axId val="129544576"/>
      </c:barChart>
      <c:catAx>
        <c:axId val="1295345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9544576"/>
        <c:crosses val="autoZero"/>
        <c:auto val="1"/>
        <c:lblAlgn val="ctr"/>
        <c:lblOffset val="100"/>
        <c:tickLblSkip val="1"/>
        <c:tickMarkSkip val="1"/>
      </c:catAx>
      <c:valAx>
        <c:axId val="129544576"/>
        <c:scaling>
          <c:orientation val="minMax"/>
          <c:max val="55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9534592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</a:t>
            </a:r>
            <a:endParaRPr lang="fr-FR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17629179331306991"/>
          <c:y val="2.29357798165138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501519756838922"/>
          <c:y val="0.28440366972477094"/>
          <c:w val="0.77811550151975684"/>
          <c:h val="0.50917431192660512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H -décennale'!$A$30:$A$36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 et +</c:v>
                </c:pt>
              </c:strCache>
            </c:strRef>
          </c:cat>
          <c:val>
            <c:numRef>
              <c:f>'matrice H -décennale'!$H$30:$H$36</c:f>
              <c:numCache>
                <c:formatCode>0.00</c:formatCode>
                <c:ptCount val="7"/>
                <c:pt idx="0">
                  <c:v>22.276819957224284</c:v>
                </c:pt>
                <c:pt idx="1">
                  <c:v>18.988127358662084</c:v>
                </c:pt>
                <c:pt idx="2">
                  <c:v>17.50281525989104</c:v>
                </c:pt>
                <c:pt idx="3">
                  <c:v>16.475941023060887</c:v>
                </c:pt>
                <c:pt idx="4">
                  <c:v>11.257841465182631</c:v>
                </c:pt>
                <c:pt idx="5">
                  <c:v>7.0833180654526124</c:v>
                </c:pt>
                <c:pt idx="6">
                  <c:v>2.8573498033190767</c:v>
                </c:pt>
              </c:numCache>
            </c:numRef>
          </c:val>
        </c:ser>
        <c:gapWidth val="0"/>
        <c:axId val="130072576"/>
        <c:axId val="130074112"/>
      </c:barChart>
      <c:catAx>
        <c:axId val="1300725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30074112"/>
        <c:crosses val="autoZero"/>
        <c:lblAlgn val="ctr"/>
        <c:lblOffset val="100"/>
        <c:tickLblSkip val="1"/>
        <c:tickMarkSkip val="1"/>
      </c:catAx>
      <c:valAx>
        <c:axId val="130074112"/>
        <c:scaling>
          <c:orientation val="minMax"/>
          <c:max val="35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30072576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49212598450000017" footer="0.4921259845000001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Nbre de décès par âges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HF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9175936"/>
        <c:axId val="129327104"/>
      </c:barChart>
      <c:catAx>
        <c:axId val="1291759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9327104"/>
        <c:crosses val="autoZero"/>
        <c:auto val="1"/>
        <c:lblAlgn val="ctr"/>
        <c:lblOffset val="100"/>
        <c:tickLblSkip val="1"/>
        <c:tickMarkSkip val="1"/>
      </c:catAx>
      <c:valAx>
        <c:axId val="12932710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9175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Nbre de décès par âges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H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2897152"/>
        <c:axId val="122898688"/>
      </c:barChart>
      <c:catAx>
        <c:axId val="1228971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898688"/>
        <c:crosses val="autoZero"/>
        <c:auto val="1"/>
        <c:lblAlgn val="ctr"/>
        <c:lblOffset val="100"/>
        <c:tickLblSkip val="1"/>
        <c:tickMarkSkip val="1"/>
      </c:catAx>
      <c:valAx>
        <c:axId val="12289868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897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proportionnelle des décès d'adultes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2922496"/>
        <c:axId val="122924032"/>
      </c:barChart>
      <c:catAx>
        <c:axId val="1229224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2924032"/>
        <c:crosses val="autoZero"/>
        <c:auto val="1"/>
        <c:lblAlgn val="ctr"/>
        <c:lblOffset val="100"/>
        <c:tickLblSkip val="1"/>
        <c:tickMarkSkip val="1"/>
      </c:catAx>
      <c:valAx>
        <c:axId val="122924032"/>
        <c:scaling>
          <c:orientation val="minMax"/>
          <c:max val="55"/>
          <c:min val="0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2922496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comparaison distrib CM/Antibes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H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'matrice H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22825728"/>
        <c:axId val="122839808"/>
      </c:barChart>
      <c:catAx>
        <c:axId val="1228257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2839808"/>
        <c:crosses val="autoZero"/>
        <c:auto val="1"/>
        <c:lblAlgn val="ctr"/>
        <c:lblOffset val="100"/>
        <c:tickLblSkip val="1"/>
        <c:tickMarkSkip val="1"/>
      </c:catAx>
      <c:valAx>
        <c:axId val="1228398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282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comparaison distrib CM/Antibes 1881(en %)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H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'matrice H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2872960"/>
        <c:axId val="122874496"/>
      </c:barChart>
      <c:catAx>
        <c:axId val="1228729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2874496"/>
        <c:crosses val="autoZero"/>
        <c:auto val="1"/>
        <c:lblAlgn val="ctr"/>
        <c:lblOffset val="100"/>
        <c:tickLblSkip val="1"/>
        <c:tickMarkSkip val="1"/>
      </c:catAx>
      <c:valAx>
        <c:axId val="122874496"/>
        <c:scaling>
          <c:orientation val="minMax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2872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en effectifs) 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14369501466275661"/>
          <c:y val="2.31482528042390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956011730205279"/>
          <c:y val="0.27777903365086831"/>
          <c:w val="0.78592375366568945"/>
          <c:h val="0.5138912122541070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H -décennale'!$A$30:$A$36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 et +</c:v>
                </c:pt>
              </c:strCache>
            </c:strRef>
          </c:cat>
          <c:val>
            <c:numRef>
              <c:f>'matrice H -décennale'!$G$30:$G$36</c:f>
              <c:numCache>
                <c:formatCode>0.00</c:formatCode>
                <c:ptCount val="7"/>
                <c:pt idx="0">
                  <c:v>6.0147413884505561</c:v>
                </c:pt>
                <c:pt idx="1">
                  <c:v>5.1267943868387613</c:v>
                </c:pt>
                <c:pt idx="2">
                  <c:v>4.7257601201705794</c:v>
                </c:pt>
                <c:pt idx="3">
                  <c:v>4.4485040762264392</c:v>
                </c:pt>
                <c:pt idx="4">
                  <c:v>3.0396171955993103</c:v>
                </c:pt>
                <c:pt idx="5">
                  <c:v>1.912495877672205</c:v>
                </c:pt>
                <c:pt idx="6">
                  <c:v>0.77148444689615059</c:v>
                </c:pt>
              </c:numCache>
            </c:numRef>
          </c:val>
        </c:ser>
        <c:gapWidth val="0"/>
        <c:axId val="122960128"/>
        <c:axId val="122966016"/>
      </c:barChart>
      <c:catAx>
        <c:axId val="1229601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2966016"/>
        <c:crosses val="autoZero"/>
        <c:lblAlgn val="ctr"/>
        <c:lblOffset val="100"/>
        <c:tickLblSkip val="1"/>
        <c:tickMarkSkip val="1"/>
      </c:catAx>
      <c:valAx>
        <c:axId val="122966016"/>
        <c:scaling>
          <c:orientation val="minMax"/>
          <c:max val="1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2960128"/>
        <c:crosses val="autoZero"/>
        <c:crossBetween val="between"/>
        <c:majorUnit val="2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Geneva"/>
              </a:rPr>
              <a:t>Répartition proportionnelle probable des 73 squelettes d'Antibes (fin XIXe s)</a:t>
            </a:r>
            <a:endParaRPr lang="fr-FR" sz="800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2985472"/>
        <c:axId val="129508096"/>
      </c:barChart>
      <c:catAx>
        <c:axId val="122985472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9508096"/>
        <c:crosses val="autoZero"/>
        <c:lblAlgn val="ctr"/>
        <c:lblOffset val="100"/>
        <c:tickLblSkip val="1"/>
        <c:tickMarkSkip val="1"/>
      </c:catAx>
      <c:valAx>
        <c:axId val="129508096"/>
        <c:scaling>
          <c:orientation val="minMax"/>
          <c:max val="25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%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298547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49212598450000017" footer="0.49212598450000017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1" i="0" u="none" strike="noStrike" baseline="0">
                <a:solidFill>
                  <a:srgbClr val="000000"/>
                </a:solidFill>
                <a:latin typeface="Geneva"/>
              </a:rPr>
              <a:t>Répartition probable des 73 squelettes d'Antibes </a:t>
            </a:r>
            <a:endParaRPr lang="fr-FR" sz="225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30036096"/>
        <c:axId val="130037632"/>
      </c:barChart>
      <c:catAx>
        <c:axId val="1300360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30037632"/>
        <c:crosses val="autoZero"/>
        <c:auto val="1"/>
        <c:lblAlgn val="ctr"/>
        <c:lblOffset val="100"/>
        <c:tickLblSkip val="1"/>
        <c:tickMarkSkip val="1"/>
      </c:catAx>
      <c:valAx>
        <c:axId val="130037632"/>
        <c:scaling>
          <c:orientation val="minMax"/>
          <c:max val="25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N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3003609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Nbre de décès associés à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061760"/>
        <c:axId val="123063296"/>
      </c:barChart>
      <c:catAx>
        <c:axId val="1230617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063296"/>
        <c:crosses val="autoZero"/>
        <c:auto val="1"/>
        <c:lblAlgn val="ctr"/>
        <c:lblOffset val="100"/>
        <c:tickLblSkip val="1"/>
        <c:tickMarkSkip val="1"/>
      </c:catAx>
      <c:valAx>
        <c:axId val="12306329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061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Répartition proportionnelle des décès d'adultes associés à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8870656"/>
        <c:axId val="128872448"/>
      </c:barChart>
      <c:catAx>
        <c:axId val="1288706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872448"/>
        <c:crosses val="autoZero"/>
        <c:auto val="1"/>
        <c:lblAlgn val="ctr"/>
        <c:lblOffset val="100"/>
        <c:tickLblSkip val="1"/>
        <c:tickMarkSkip val="1"/>
      </c:catAx>
      <c:valAx>
        <c:axId val="128872448"/>
        <c:scaling>
          <c:orientation val="minMax"/>
          <c:max val="35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870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Répartition des décès par âges d'après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8879616"/>
        <c:axId val="128901888"/>
      </c:barChart>
      <c:catAx>
        <c:axId val="1288796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901888"/>
        <c:crosses val="autoZero"/>
        <c:auto val="1"/>
        <c:lblAlgn val="ctr"/>
        <c:lblOffset val="100"/>
        <c:tickLblSkip val="1"/>
        <c:tickMarkSkip val="1"/>
      </c:catAx>
      <c:valAx>
        <c:axId val="12890188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879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proportionnelle des décès d'adultes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1672064"/>
        <c:axId val="121673600"/>
      </c:barChart>
      <c:catAx>
        <c:axId val="1216720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673600"/>
        <c:crosses val="autoZero"/>
        <c:auto val="1"/>
        <c:lblAlgn val="ctr"/>
        <c:lblOffset val="100"/>
        <c:tickLblSkip val="1"/>
        <c:tickMarkSkip val="1"/>
      </c:catAx>
      <c:valAx>
        <c:axId val="121673600"/>
        <c:scaling>
          <c:orientation val="minMax"/>
          <c:max val="55"/>
          <c:min val="0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672064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Geneva"/>
              </a:rPr>
              <a:t>Répartition probable des 73 squelettes d'Antibes </a:t>
            </a:r>
            <a:endParaRPr lang="fr-FR" sz="150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150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150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1"/>
          <c:order val="0"/>
          <c:tx>
            <c:v>Population de référence=neutre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-décennale'!$H$30:$H$36</c:f>
              <c:numCache>
                <c:formatCode>0.00</c:formatCode>
                <c:ptCount val="7"/>
                <c:pt idx="0">
                  <c:v>22.276819957224284</c:v>
                </c:pt>
                <c:pt idx="1">
                  <c:v>18.988127358662084</c:v>
                </c:pt>
                <c:pt idx="2">
                  <c:v>17.50281525989104</c:v>
                </c:pt>
                <c:pt idx="3">
                  <c:v>16.475941023060887</c:v>
                </c:pt>
                <c:pt idx="4">
                  <c:v>11.257841465182631</c:v>
                </c:pt>
                <c:pt idx="5">
                  <c:v>7.0833180654526124</c:v>
                </c:pt>
                <c:pt idx="6">
                  <c:v>2.8573498033190767</c:v>
                </c:pt>
              </c:numCache>
            </c:numRef>
          </c:val>
        </c:ser>
        <c:ser>
          <c:idx val="2"/>
          <c:order val="1"/>
          <c:tx>
            <c:v>Répartition des décès observée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2"/>
          <c:tx>
            <c:v>population de référence =Antibes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20"/>
        <c:axId val="123184640"/>
        <c:axId val="123186176"/>
      </c:barChart>
      <c:catAx>
        <c:axId val="1231846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186176"/>
        <c:crosses val="autoZero"/>
        <c:auto val="1"/>
        <c:lblAlgn val="ctr"/>
        <c:lblOffset val="100"/>
        <c:tickLblSkip val="1"/>
        <c:tickMarkSkip val="1"/>
      </c:catAx>
      <c:valAx>
        <c:axId val="123186176"/>
        <c:scaling>
          <c:orientation val="minMax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N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18464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Nbre de décès par âges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H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206656"/>
        <c:axId val="123081472"/>
      </c:barChart>
      <c:catAx>
        <c:axId val="1232066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081472"/>
        <c:crosses val="autoZero"/>
        <c:auto val="1"/>
        <c:lblAlgn val="ctr"/>
        <c:lblOffset val="100"/>
        <c:tickLblSkip val="1"/>
        <c:tickMarkSkip val="1"/>
      </c:catAx>
      <c:valAx>
        <c:axId val="12308147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206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proportionnelle des décès d'adultes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113472"/>
        <c:axId val="123115008"/>
      </c:barChart>
      <c:catAx>
        <c:axId val="1231134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115008"/>
        <c:crosses val="autoZero"/>
        <c:auto val="1"/>
        <c:lblAlgn val="ctr"/>
        <c:lblOffset val="100"/>
        <c:tickLblSkip val="1"/>
        <c:tickMarkSkip val="1"/>
      </c:catAx>
      <c:valAx>
        <c:axId val="123115008"/>
        <c:scaling>
          <c:orientation val="minMax"/>
          <c:max val="55"/>
          <c:min val="0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113472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Geneva"/>
              </a:rPr>
              <a:t>Répartition proportionnelle probable  des 160 squelettes -fictifs- de Martigues 1720 </a:t>
            </a:r>
            <a:endParaRPr lang="fr-FR" sz="800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290368"/>
        <c:axId val="123291904"/>
      </c:barChart>
      <c:catAx>
        <c:axId val="123290368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291904"/>
        <c:crosses val="autoZero"/>
        <c:lblAlgn val="ctr"/>
        <c:lblOffset val="100"/>
        <c:tickLblSkip val="1"/>
        <c:tickMarkSkip val="1"/>
      </c:catAx>
      <c:valAx>
        <c:axId val="123291904"/>
        <c:scaling>
          <c:orientation val="minMax"/>
          <c:max val="25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%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29036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1" i="0" u="none" strike="noStrike" baseline="0">
                <a:solidFill>
                  <a:srgbClr val="000000"/>
                </a:solidFill>
                <a:latin typeface="Geneva"/>
              </a:rPr>
              <a:t>Répartition probable des 160 squelettes -fictifs- de Martigues 1720 </a:t>
            </a:r>
            <a:endParaRPr lang="fr-FR" sz="225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320192"/>
        <c:axId val="123321728"/>
      </c:barChart>
      <c:catAx>
        <c:axId val="1233201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321728"/>
        <c:crosses val="autoZero"/>
        <c:auto val="1"/>
        <c:lblAlgn val="ctr"/>
        <c:lblOffset val="100"/>
        <c:tickLblSkip val="1"/>
        <c:tickMarkSkip val="1"/>
      </c:catAx>
      <c:valAx>
        <c:axId val="123321728"/>
        <c:scaling>
          <c:orientation val="minMax"/>
          <c:max val="4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225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N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32019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Répartition proportionnelle des décès d'adultes associés à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223040"/>
        <c:axId val="123224832"/>
      </c:barChart>
      <c:catAx>
        <c:axId val="1232230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224832"/>
        <c:crosses val="autoZero"/>
        <c:auto val="1"/>
        <c:lblAlgn val="ctr"/>
        <c:lblOffset val="100"/>
        <c:tickLblSkip val="1"/>
        <c:tickMarkSkip val="1"/>
      </c:catAx>
      <c:valAx>
        <c:axId val="123224832"/>
        <c:scaling>
          <c:orientation val="minMax"/>
          <c:max val="35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223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proportionnelle des décès d'adultes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00FF00"/>
            </a:solidFill>
            <a:ln w="12700">
              <a:solidFill>
                <a:srgbClr val="808080"/>
              </a:solidFill>
              <a:prstDash val="solid"/>
            </a:ln>
          </c:spPr>
          <c:cat>
            <c:strLit>
              <c:ptCount val="7"/>
              <c:pt idx="0">
                <c:v>18-29</c:v>
              </c:pt>
              <c:pt idx="1">
                <c:v>30-39</c:v>
              </c:pt>
              <c:pt idx="2">
                <c:v>40-49</c:v>
              </c:pt>
              <c:pt idx="3">
                <c:v>50-59</c:v>
              </c:pt>
              <c:pt idx="4">
                <c:v>60-69</c:v>
              </c:pt>
              <c:pt idx="5">
                <c:v>70-79</c:v>
              </c:pt>
              <c:pt idx="6">
                <c:v>80 et +</c:v>
              </c:pt>
            </c:strLit>
          </c:cat>
          <c:val>
            <c:numLit>
              <c:formatCode>General</c:formatCode>
              <c:ptCount val="7"/>
              <c:pt idx="0">
                <c:v>53.237632503767465</c:v>
              </c:pt>
              <c:pt idx="1">
                <c:v>19.96460654222836</c:v>
              </c:pt>
              <c:pt idx="2">
                <c:v>14.389371612401009</c:v>
              </c:pt>
              <c:pt idx="3">
                <c:v>7.8634317856910494</c:v>
              </c:pt>
              <c:pt idx="4">
                <c:v>3.2348352319240381</c:v>
              </c:pt>
              <c:pt idx="5">
                <c:v>0.98177801145312182</c:v>
              </c:pt>
              <c:pt idx="6">
                <c:v>0.32834431253493701</c:v>
              </c:pt>
            </c:numLit>
          </c:val>
        </c:ser>
        <c:gapWidth val="0"/>
        <c:axId val="123248640"/>
        <c:axId val="123250176"/>
      </c:barChart>
      <c:catAx>
        <c:axId val="1232486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250176"/>
        <c:crosses val="autoZero"/>
        <c:auto val="1"/>
        <c:lblAlgn val="ctr"/>
        <c:lblOffset val="100"/>
        <c:tickLblSkip val="1"/>
        <c:tickMarkSkip val="1"/>
      </c:catAx>
      <c:valAx>
        <c:axId val="123250176"/>
        <c:scaling>
          <c:orientation val="minMax"/>
          <c:max val="55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248640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(en %)</a:t>
            </a:r>
            <a:endParaRPr lang="fr-FR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17629179331306991"/>
          <c:y val="2.29357798165138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501519756838922"/>
          <c:y val="0.27064220183486265"/>
          <c:w val="0.77811550151975684"/>
          <c:h val="0.5229357798165135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F -décennale'!$A$30:$A$36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 et +</c:v>
                </c:pt>
              </c:strCache>
            </c:strRef>
          </c:cat>
          <c:val>
            <c:numRef>
              <c:f>'matrice F -décennale'!$H$30:$H$36</c:f>
              <c:numCache>
                <c:formatCode>0.00</c:formatCode>
                <c:ptCount val="7"/>
                <c:pt idx="0">
                  <c:v>21.536925327847221</c:v>
                </c:pt>
                <c:pt idx="1">
                  <c:v>11.007058577526346</c:v>
                </c:pt>
                <c:pt idx="2">
                  <c:v>13.929202527636129</c:v>
                </c:pt>
                <c:pt idx="3">
                  <c:v>12.266686975305353</c:v>
                </c:pt>
                <c:pt idx="4">
                  <c:v>16.15929410998621</c:v>
                </c:pt>
                <c:pt idx="5">
                  <c:v>15.088583931863472</c:v>
                </c:pt>
                <c:pt idx="6">
                  <c:v>5.918179270858607</c:v>
                </c:pt>
              </c:numCache>
            </c:numRef>
          </c:val>
        </c:ser>
        <c:gapWidth val="0"/>
        <c:axId val="123397248"/>
        <c:axId val="123398784"/>
      </c:barChart>
      <c:catAx>
        <c:axId val="1233972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398784"/>
        <c:crosses val="autoZero"/>
        <c:lblAlgn val="ctr"/>
        <c:lblOffset val="100"/>
        <c:tickLblSkip val="1"/>
        <c:tickMarkSkip val="1"/>
      </c:catAx>
      <c:valAx>
        <c:axId val="123398784"/>
        <c:scaling>
          <c:orientation val="minMax"/>
          <c:max val="3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397248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49212598450000017" footer="0.49212598450000017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Nbre de décès par âges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434880"/>
        <c:axId val="123436416"/>
      </c:barChart>
      <c:catAx>
        <c:axId val="1234348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436416"/>
        <c:crosses val="autoZero"/>
        <c:auto val="1"/>
        <c:lblAlgn val="ctr"/>
        <c:lblOffset val="100"/>
        <c:tickLblSkip val="1"/>
        <c:tickMarkSkip val="1"/>
      </c:catAx>
      <c:valAx>
        <c:axId val="12343641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434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proportionnelle des décès d'adultes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460224"/>
        <c:axId val="123466112"/>
      </c:barChart>
      <c:catAx>
        <c:axId val="1234602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466112"/>
        <c:crosses val="autoZero"/>
        <c:auto val="1"/>
        <c:lblAlgn val="ctr"/>
        <c:lblOffset val="100"/>
        <c:tickLblSkip val="1"/>
        <c:tickMarkSkip val="1"/>
      </c:catAx>
      <c:valAx>
        <c:axId val="123466112"/>
        <c:scaling>
          <c:orientation val="minMax"/>
          <c:max val="55"/>
          <c:min val="0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460224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comparaison distrib CM/Antibes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HF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'matrice HF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21689984"/>
        <c:axId val="121691520"/>
      </c:barChart>
      <c:catAx>
        <c:axId val="1216899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691520"/>
        <c:crosses val="autoZero"/>
        <c:auto val="1"/>
        <c:lblAlgn val="ctr"/>
        <c:lblOffset val="100"/>
        <c:tickLblSkip val="1"/>
        <c:tickMarkSkip val="1"/>
      </c:catAx>
      <c:valAx>
        <c:axId val="121691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689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comparaison distrib CM/Antibes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'matrice 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123507072"/>
        <c:axId val="123508608"/>
      </c:barChart>
      <c:catAx>
        <c:axId val="1235070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508608"/>
        <c:crosses val="autoZero"/>
        <c:auto val="1"/>
        <c:lblAlgn val="ctr"/>
        <c:lblOffset val="100"/>
        <c:tickLblSkip val="1"/>
        <c:tickMarkSkip val="1"/>
      </c:catAx>
      <c:valAx>
        <c:axId val="123508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507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comparaison distrib CM/Antibes 1881(en %)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'matrice 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533568"/>
        <c:axId val="123559936"/>
      </c:barChart>
      <c:catAx>
        <c:axId val="1235335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559936"/>
        <c:crosses val="autoZero"/>
        <c:auto val="1"/>
        <c:lblAlgn val="ctr"/>
        <c:lblOffset val="100"/>
        <c:tickLblSkip val="1"/>
        <c:tickMarkSkip val="1"/>
      </c:catAx>
      <c:valAx>
        <c:axId val="123559936"/>
        <c:scaling>
          <c:orientation val="minMax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533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en effectifs) </a:t>
            </a:r>
            <a:endParaRPr lang="fr-FR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12316715542522005"/>
          <c:y val="2.31482528042390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956011730205279"/>
          <c:y val="0.26389008196832486"/>
          <c:w val="0.78592375366568945"/>
          <c:h val="0.53240981449749802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F -décennale'!$A$30:$A$36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 et +</c:v>
                </c:pt>
              </c:strCache>
            </c:strRef>
          </c:cat>
          <c:val>
            <c:numRef>
              <c:f>'matrice F -décennale'!$G$30:$G$36</c:f>
              <c:numCache>
                <c:formatCode>0.00</c:formatCode>
                <c:ptCount val="7"/>
                <c:pt idx="0">
                  <c:v>5.81496983851875</c:v>
                </c:pt>
                <c:pt idx="1">
                  <c:v>2.971905815932113</c:v>
                </c:pt>
                <c:pt idx="2">
                  <c:v>3.7608846824617546</c:v>
                </c:pt>
                <c:pt idx="3">
                  <c:v>3.3120054833324453</c:v>
                </c:pt>
                <c:pt idx="4">
                  <c:v>4.3630094096962759</c:v>
                </c:pt>
                <c:pt idx="5">
                  <c:v>4.0739176616031374</c:v>
                </c:pt>
                <c:pt idx="6">
                  <c:v>1.5979084031318238</c:v>
                </c:pt>
              </c:numCache>
            </c:numRef>
          </c:val>
        </c:ser>
        <c:gapWidth val="0"/>
        <c:axId val="123583872"/>
        <c:axId val="123585664"/>
      </c:barChart>
      <c:catAx>
        <c:axId val="1235838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585664"/>
        <c:crosses val="autoZero"/>
        <c:lblAlgn val="ctr"/>
        <c:lblOffset val="100"/>
        <c:tickLblSkip val="1"/>
        <c:tickMarkSkip val="1"/>
      </c:catAx>
      <c:valAx>
        <c:axId val="123585664"/>
        <c:scaling>
          <c:orientation val="minMax"/>
          <c:max val="1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583872"/>
        <c:crosses val="autoZero"/>
        <c:crossBetween val="between"/>
        <c:majorUnit val="2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Geneva"/>
              </a:rPr>
              <a:t>Répartition proportionnelle probable des 73 squelettes d'Antibes (fin XIXe s)</a:t>
            </a:r>
            <a:endParaRPr lang="fr-FR" sz="800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695488"/>
        <c:axId val="123697024"/>
      </c:barChart>
      <c:catAx>
        <c:axId val="123695488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697024"/>
        <c:crosses val="autoZero"/>
        <c:lblAlgn val="ctr"/>
        <c:lblOffset val="100"/>
        <c:tickLblSkip val="1"/>
        <c:tickMarkSkip val="1"/>
      </c:catAx>
      <c:valAx>
        <c:axId val="123697024"/>
        <c:scaling>
          <c:orientation val="minMax"/>
          <c:max val="25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%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69548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49212598450000017" footer="0.49212598450000017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1" i="0" u="none" strike="noStrike" baseline="0">
                <a:solidFill>
                  <a:srgbClr val="000000"/>
                </a:solidFill>
                <a:latin typeface="Geneva"/>
              </a:rPr>
              <a:t>Répartition probable des 73 squelettes d'Antibes </a:t>
            </a:r>
            <a:endParaRPr lang="fr-FR" sz="225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680256"/>
        <c:axId val="123681792"/>
      </c:barChart>
      <c:catAx>
        <c:axId val="1236802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681792"/>
        <c:crosses val="autoZero"/>
        <c:auto val="1"/>
        <c:lblAlgn val="ctr"/>
        <c:lblOffset val="100"/>
        <c:tickLblSkip val="1"/>
        <c:tickMarkSkip val="1"/>
      </c:catAx>
      <c:valAx>
        <c:axId val="123681792"/>
        <c:scaling>
          <c:orientation val="minMax"/>
          <c:max val="25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N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68025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Nbre de décès associés à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640448"/>
        <c:axId val="123642240"/>
      </c:barChart>
      <c:catAx>
        <c:axId val="1236404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642240"/>
        <c:crosses val="autoZero"/>
        <c:auto val="1"/>
        <c:lblAlgn val="ctr"/>
        <c:lblOffset val="100"/>
        <c:tickLblSkip val="1"/>
        <c:tickMarkSkip val="1"/>
      </c:catAx>
      <c:valAx>
        <c:axId val="12364224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640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Répartition proportionnelle des décès d'adultes associés à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649408"/>
        <c:axId val="123802752"/>
      </c:barChart>
      <c:catAx>
        <c:axId val="123649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802752"/>
        <c:crosses val="autoZero"/>
        <c:auto val="1"/>
        <c:lblAlgn val="ctr"/>
        <c:lblOffset val="100"/>
        <c:tickLblSkip val="1"/>
        <c:tickMarkSkip val="1"/>
      </c:catAx>
      <c:valAx>
        <c:axId val="123802752"/>
        <c:scaling>
          <c:orientation val="minMax"/>
          <c:max val="35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649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Répartition des décès par âges d'après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830656"/>
        <c:axId val="123832192"/>
      </c:barChart>
      <c:catAx>
        <c:axId val="1238306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832192"/>
        <c:crosses val="autoZero"/>
        <c:auto val="1"/>
        <c:lblAlgn val="ctr"/>
        <c:lblOffset val="100"/>
        <c:tickLblSkip val="1"/>
        <c:tickMarkSkip val="1"/>
      </c:catAx>
      <c:valAx>
        <c:axId val="12383219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830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Geneva"/>
              </a:rPr>
              <a:t>Répartition probable des 73 squelettes d'Antibes </a:t>
            </a:r>
            <a:endParaRPr lang="fr-FR" sz="150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150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150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1"/>
          <c:order val="0"/>
          <c:tx>
            <c:v>Population de référence=neutre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-décennale'!$H$30:$H$36</c:f>
              <c:numCache>
                <c:formatCode>0.00</c:formatCode>
                <c:ptCount val="7"/>
                <c:pt idx="0">
                  <c:v>21.536925327847221</c:v>
                </c:pt>
                <c:pt idx="1">
                  <c:v>11.007058577526346</c:v>
                </c:pt>
                <c:pt idx="2">
                  <c:v>13.929202527636129</c:v>
                </c:pt>
                <c:pt idx="3">
                  <c:v>12.266686975305353</c:v>
                </c:pt>
                <c:pt idx="4">
                  <c:v>16.15929410998621</c:v>
                </c:pt>
                <c:pt idx="5">
                  <c:v>15.088583931863472</c:v>
                </c:pt>
                <c:pt idx="6">
                  <c:v>5.918179270858607</c:v>
                </c:pt>
              </c:numCache>
            </c:numRef>
          </c:val>
        </c:ser>
        <c:ser>
          <c:idx val="2"/>
          <c:order val="1"/>
          <c:tx>
            <c:v>Répartition des décès observée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2"/>
          <c:tx>
            <c:v>population de référence =Antibes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20"/>
        <c:axId val="123857536"/>
        <c:axId val="123900288"/>
      </c:barChart>
      <c:catAx>
        <c:axId val="1238575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900288"/>
        <c:crosses val="autoZero"/>
        <c:auto val="1"/>
        <c:lblAlgn val="ctr"/>
        <c:lblOffset val="100"/>
        <c:tickLblSkip val="1"/>
        <c:tickMarkSkip val="1"/>
      </c:catAx>
      <c:valAx>
        <c:axId val="123900288"/>
        <c:scaling>
          <c:orientation val="minMax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N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85753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Nbre de décès par âges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871616"/>
        <c:axId val="123873152"/>
      </c:barChart>
      <c:catAx>
        <c:axId val="1238716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873152"/>
        <c:crosses val="autoZero"/>
        <c:auto val="1"/>
        <c:lblAlgn val="ctr"/>
        <c:lblOffset val="100"/>
        <c:tickLblSkip val="1"/>
        <c:tickMarkSkip val="1"/>
      </c:catAx>
      <c:valAx>
        <c:axId val="12387315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871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comparaison distrib CM/Antibes 1881(en %)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'matrice HF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'matrice HF -décennale'!#REF!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1065472"/>
        <c:axId val="121067008"/>
      </c:barChart>
      <c:catAx>
        <c:axId val="1210654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067008"/>
        <c:crosses val="autoZero"/>
        <c:auto val="1"/>
        <c:lblAlgn val="ctr"/>
        <c:lblOffset val="100"/>
        <c:tickLblSkip val="1"/>
        <c:tickMarkSkip val="1"/>
      </c:catAx>
      <c:valAx>
        <c:axId val="121067008"/>
        <c:scaling>
          <c:orientation val="minMax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065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proportionnelle des décès d'adultes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757696"/>
        <c:axId val="123759232"/>
      </c:barChart>
      <c:catAx>
        <c:axId val="1237576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759232"/>
        <c:crosses val="autoZero"/>
        <c:auto val="1"/>
        <c:lblAlgn val="ctr"/>
        <c:lblOffset val="100"/>
        <c:tickLblSkip val="1"/>
        <c:tickMarkSkip val="1"/>
      </c:catAx>
      <c:valAx>
        <c:axId val="123759232"/>
        <c:scaling>
          <c:orientation val="minMax"/>
          <c:max val="55"/>
          <c:min val="0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757696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Geneva"/>
              </a:rPr>
              <a:t>Répartition proportionnelle probable  des 160 squelettes -fictifs- de Martigues 1720 </a:t>
            </a:r>
            <a:endParaRPr lang="fr-FR" sz="800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778944"/>
        <c:axId val="123780480"/>
      </c:barChart>
      <c:catAx>
        <c:axId val="12377894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780480"/>
        <c:crosses val="autoZero"/>
        <c:lblAlgn val="ctr"/>
        <c:lblOffset val="100"/>
        <c:tickLblSkip val="1"/>
        <c:tickMarkSkip val="1"/>
      </c:catAx>
      <c:valAx>
        <c:axId val="123780480"/>
        <c:scaling>
          <c:orientation val="minMax"/>
          <c:max val="25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%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77894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1" i="0" u="none" strike="noStrike" baseline="0">
                <a:solidFill>
                  <a:srgbClr val="000000"/>
                </a:solidFill>
                <a:latin typeface="Geneva"/>
              </a:rPr>
              <a:t>Répartition probable des 160 squelettes -fictifs- de Martigues 1720 </a:t>
            </a:r>
            <a:endParaRPr lang="fr-FR" sz="225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952128"/>
        <c:axId val="123962112"/>
      </c:barChart>
      <c:catAx>
        <c:axId val="1239521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962112"/>
        <c:crosses val="autoZero"/>
        <c:auto val="1"/>
        <c:lblAlgn val="ctr"/>
        <c:lblOffset val="100"/>
        <c:tickLblSkip val="1"/>
        <c:tickMarkSkip val="1"/>
      </c:catAx>
      <c:valAx>
        <c:axId val="123962112"/>
        <c:scaling>
          <c:orientation val="minMax"/>
          <c:max val="4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225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N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95212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Répartition proportionnelle des décès d'adultes associés à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pattFill prst="dashHorz">
              <a:fgClr>
                <a:srgbClr val="00FF00"/>
              </a:fgClr>
              <a:bgClr>
                <a:srgbClr val="FFFFFF"/>
              </a:bgClr>
            </a:pattFill>
            <a:ln w="12700">
              <a:solidFill>
                <a:srgbClr val="00FF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3982208"/>
        <c:axId val="123983744"/>
      </c:barChart>
      <c:catAx>
        <c:axId val="1239822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983744"/>
        <c:crosses val="autoZero"/>
        <c:auto val="1"/>
        <c:lblAlgn val="ctr"/>
        <c:lblOffset val="100"/>
        <c:tickLblSkip val="1"/>
        <c:tickMarkSkip val="1"/>
      </c:catAx>
      <c:valAx>
        <c:axId val="123983744"/>
        <c:scaling>
          <c:orientation val="minMax"/>
          <c:max val="35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3982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proportionnelle des décès d'adultes associés à la table de mortalité de Martigues 1720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00FF00"/>
            </a:solidFill>
            <a:ln w="12700">
              <a:solidFill>
                <a:srgbClr val="808080"/>
              </a:solidFill>
              <a:prstDash val="solid"/>
            </a:ln>
          </c:spPr>
          <c:cat>
            <c:strLit>
              <c:ptCount val="7"/>
              <c:pt idx="0">
                <c:v>18-29</c:v>
              </c:pt>
              <c:pt idx="1">
                <c:v>30-39</c:v>
              </c:pt>
              <c:pt idx="2">
                <c:v>40-49</c:v>
              </c:pt>
              <c:pt idx="3">
                <c:v>50-59</c:v>
              </c:pt>
              <c:pt idx="4">
                <c:v>60-69</c:v>
              </c:pt>
              <c:pt idx="5">
                <c:v>70-79</c:v>
              </c:pt>
              <c:pt idx="6">
                <c:v>80 et +</c:v>
              </c:pt>
            </c:strLit>
          </c:cat>
          <c:val>
            <c:numLit>
              <c:formatCode>General</c:formatCode>
              <c:ptCount val="7"/>
              <c:pt idx="0">
                <c:v>53.237632503767465</c:v>
              </c:pt>
              <c:pt idx="1">
                <c:v>19.96460654222836</c:v>
              </c:pt>
              <c:pt idx="2">
                <c:v>14.389371612401009</c:v>
              </c:pt>
              <c:pt idx="3">
                <c:v>7.8634317856910494</c:v>
              </c:pt>
              <c:pt idx="4">
                <c:v>3.2348352319240381</c:v>
              </c:pt>
              <c:pt idx="5">
                <c:v>0.98177801145312182</c:v>
              </c:pt>
              <c:pt idx="6">
                <c:v>0.32834431253493701</c:v>
              </c:pt>
            </c:numLit>
          </c:val>
        </c:ser>
        <c:gapWidth val="0"/>
        <c:axId val="124015744"/>
        <c:axId val="124017280"/>
      </c:barChart>
      <c:catAx>
        <c:axId val="1240157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4017280"/>
        <c:crosses val="autoZero"/>
        <c:auto val="1"/>
        <c:lblAlgn val="ctr"/>
        <c:lblOffset val="100"/>
        <c:tickLblSkip val="1"/>
        <c:tickMarkSkip val="1"/>
      </c:catAx>
      <c:valAx>
        <c:axId val="124017280"/>
        <c:scaling>
          <c:orientation val="minMax"/>
          <c:max val="55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4015744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en effectifs)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11363664387193202"/>
          <c:y val="3.62320122566104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656604266799526"/>
          <c:y val="0.27536329315023916"/>
          <c:w val="0.80808280086707129"/>
          <c:h val="0.4963785679155630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HF-quinquennale'!$A$29:$A$43</c:f>
              <c:strCache>
                <c:ptCount val="15"/>
                <c:pt idx="0">
                  <c:v>18-19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 +</c:v>
                </c:pt>
              </c:strCache>
            </c:strRef>
          </c:cat>
          <c:val>
            <c:numRef>
              <c:f>'matrice HF-quinquennale'!$G$29:$G$43</c:f>
              <c:numCache>
                <c:formatCode>0</c:formatCode>
                <c:ptCount val="15"/>
                <c:pt idx="0">
                  <c:v>2.8533691790397042</c:v>
                </c:pt>
                <c:pt idx="1">
                  <c:v>9.1677270052768609</c:v>
                </c:pt>
                <c:pt idx="2">
                  <c:v>8.5557778978800041</c:v>
                </c:pt>
                <c:pt idx="3">
                  <c:v>7.9409024485904744</c:v>
                </c:pt>
                <c:pt idx="4">
                  <c:v>7.6942589461132398</c:v>
                </c:pt>
                <c:pt idx="5">
                  <c:v>7.9843084377436799</c:v>
                </c:pt>
                <c:pt idx="6">
                  <c:v>8.3666365388153157</c:v>
                </c:pt>
                <c:pt idx="7">
                  <c:v>8.6421952740443988</c:v>
                </c:pt>
                <c:pt idx="8">
                  <c:v>9.7434036852191568</c:v>
                </c:pt>
                <c:pt idx="9">
                  <c:v>11.143076146150541</c:v>
                </c:pt>
                <c:pt idx="10">
                  <c:v>12.387680936414691</c:v>
                </c:pt>
                <c:pt idx="11">
                  <c:v>10.83682442852343</c:v>
                </c:pt>
                <c:pt idx="12">
                  <c:v>8.9319896016804794</c:v>
                </c:pt>
                <c:pt idx="13">
                  <c:v>5.0241138149765305</c:v>
                </c:pt>
                <c:pt idx="14">
                  <c:v>5.7279824631124576</c:v>
                </c:pt>
              </c:numCache>
            </c:numRef>
          </c:val>
        </c:ser>
        <c:gapWidth val="0"/>
        <c:axId val="124127488"/>
        <c:axId val="124158336"/>
      </c:barChart>
      <c:catAx>
        <c:axId val="1241274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6767866082371805"/>
              <c:y val="0.862321891707327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158336"/>
        <c:crosses val="autoZero"/>
        <c:auto val="1"/>
        <c:lblAlgn val="ctr"/>
        <c:lblOffset val="100"/>
        <c:tickLblSkip val="2"/>
        <c:tickMarkSkip val="1"/>
      </c:catAx>
      <c:valAx>
        <c:axId val="124158336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6.3131468817739941E-2"/>
              <c:y val="0.2427544821192897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127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en %       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2459893048128352"/>
          <c:y val="3.7313500818965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6256684491978564E-2"/>
          <c:y val="0.27985125614224332"/>
          <c:w val="0.86631016042780751"/>
          <c:h val="0.485075510646554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HF-quinquennale'!$A$29:$A$43</c:f>
              <c:strCache>
                <c:ptCount val="15"/>
                <c:pt idx="0">
                  <c:v>18-19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 +</c:v>
                </c:pt>
              </c:strCache>
            </c:strRef>
          </c:cat>
          <c:val>
            <c:numRef>
              <c:f>'matrice HF-quinquennale'!$H$29:$H$43</c:f>
              <c:numCache>
                <c:formatCode>0.0</c:formatCode>
                <c:ptCount val="15"/>
                <c:pt idx="0">
                  <c:v>2.2826908362215823</c:v>
                </c:pt>
                <c:pt idx="1">
                  <c:v>7.3341671234318113</c:v>
                </c:pt>
                <c:pt idx="2">
                  <c:v>6.8446088041122968</c:v>
                </c:pt>
                <c:pt idx="3">
                  <c:v>6.3527094159009172</c:v>
                </c:pt>
                <c:pt idx="4">
                  <c:v>6.1553950035023588</c:v>
                </c:pt>
                <c:pt idx="5">
                  <c:v>6.3874341386619946</c:v>
                </c:pt>
                <c:pt idx="6">
                  <c:v>6.6932960156168511</c:v>
                </c:pt>
                <c:pt idx="7">
                  <c:v>6.9137425685441274</c:v>
                </c:pt>
                <c:pt idx="8">
                  <c:v>7.7947075580814209</c:v>
                </c:pt>
                <c:pt idx="9">
                  <c:v>8.9144433159881693</c:v>
                </c:pt>
                <c:pt idx="10">
                  <c:v>9.9101251822966887</c:v>
                </c:pt>
                <c:pt idx="11">
                  <c:v>8.6694424256232576</c:v>
                </c:pt>
                <c:pt idx="12">
                  <c:v>7.1455775729113187</c:v>
                </c:pt>
                <c:pt idx="13">
                  <c:v>4.0192831161934963</c:v>
                </c:pt>
                <c:pt idx="14">
                  <c:v>4.5823769229136948</c:v>
                </c:pt>
              </c:numCache>
            </c:numRef>
          </c:val>
        </c:ser>
        <c:gapWidth val="0"/>
        <c:axId val="124268544"/>
        <c:axId val="124270464"/>
      </c:barChart>
      <c:catAx>
        <c:axId val="124268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5401069518716579"/>
              <c:y val="0.865673219000005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270464"/>
        <c:crosses val="autoZero"/>
        <c:auto val="1"/>
        <c:lblAlgn val="ctr"/>
        <c:lblOffset val="100"/>
        <c:tickLblSkip val="2"/>
        <c:tickMarkSkip val="1"/>
      </c:catAx>
      <c:valAx>
        <c:axId val="124270464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1.3368983957219251E-2"/>
              <c:y val="0.2462691054051741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268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en effectifs)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11363664387193202"/>
          <c:y val="3.62320122566104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656604266799526"/>
          <c:y val="0.27536329315023916"/>
          <c:w val="0.80808280086707129"/>
          <c:h val="0.4963785679155630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H-quinquennale '!$A$29:$A$43</c:f>
              <c:strCache>
                <c:ptCount val="15"/>
                <c:pt idx="0">
                  <c:v>18-19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 +</c:v>
                </c:pt>
              </c:strCache>
            </c:strRef>
          </c:cat>
          <c:val>
            <c:numRef>
              <c:f>'matrice H-quinquennale '!$G$29:$G$43</c:f>
              <c:numCache>
                <c:formatCode>0</c:formatCode>
                <c:ptCount val="15"/>
                <c:pt idx="0">
                  <c:v>2.5677428509342981</c:v>
                </c:pt>
                <c:pt idx="1">
                  <c:v>9.7765706601793347</c:v>
                </c:pt>
                <c:pt idx="2">
                  <c:v>8.6274873106716434</c:v>
                </c:pt>
                <c:pt idx="3">
                  <c:v>8.8689877614286363</c:v>
                </c:pt>
                <c:pt idx="4">
                  <c:v>9.2788809024038166</c:v>
                </c:pt>
                <c:pt idx="5">
                  <c:v>10.447542903789296</c:v>
                </c:pt>
                <c:pt idx="6">
                  <c:v>9.6930540682426276</c:v>
                </c:pt>
                <c:pt idx="7">
                  <c:v>8.7731434447042798</c:v>
                </c:pt>
                <c:pt idx="8">
                  <c:v>11.870448123580001</c:v>
                </c:pt>
                <c:pt idx="9">
                  <c:v>10.546052378577716</c:v>
                </c:pt>
                <c:pt idx="10">
                  <c:v>11.885867435298877</c:v>
                </c:pt>
                <c:pt idx="11">
                  <c:v>9.0696050455768376</c:v>
                </c:pt>
                <c:pt idx="12">
                  <c:v>7.2126333015098743</c:v>
                </c:pt>
                <c:pt idx="13">
                  <c:v>3.2858933409233382</c:v>
                </c:pt>
                <c:pt idx="14">
                  <c:v>3.0960904721794114</c:v>
                </c:pt>
              </c:numCache>
            </c:numRef>
          </c:val>
        </c:ser>
        <c:gapWidth val="0"/>
        <c:axId val="124458880"/>
        <c:axId val="124465152"/>
      </c:barChart>
      <c:catAx>
        <c:axId val="124458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6767866082371805"/>
              <c:y val="0.862321891707327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465152"/>
        <c:crosses val="autoZero"/>
        <c:auto val="1"/>
        <c:lblAlgn val="ctr"/>
        <c:lblOffset val="100"/>
        <c:tickLblSkip val="2"/>
        <c:tickMarkSkip val="1"/>
      </c:catAx>
      <c:valAx>
        <c:axId val="124465152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6.3131468817739941E-2"/>
              <c:y val="0.2427544821192897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458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en %       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2459893048128352"/>
          <c:y val="3.7313500818965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6256684491978564E-2"/>
          <c:y val="0.27985125614224332"/>
          <c:w val="0.86631016042780751"/>
          <c:h val="0.485075510646554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H-quinquennale '!$A$29:$A$43</c:f>
              <c:strCache>
                <c:ptCount val="15"/>
                <c:pt idx="0">
                  <c:v>18-19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 +</c:v>
                </c:pt>
              </c:strCache>
            </c:strRef>
          </c:cat>
          <c:val>
            <c:numRef>
              <c:f>'matrice H-quinquennale '!$H$29:$H$43</c:f>
              <c:numCache>
                <c:formatCode>0.0</c:formatCode>
                <c:ptCount val="15"/>
                <c:pt idx="0">
                  <c:v>2.0541942807474385</c:v>
                </c:pt>
                <c:pt idx="1">
                  <c:v>7.8212565281434694</c:v>
                </c:pt>
                <c:pt idx="2">
                  <c:v>6.9019898485373155</c:v>
                </c:pt>
                <c:pt idx="3">
                  <c:v>7.0951902091429098</c:v>
                </c:pt>
                <c:pt idx="4">
                  <c:v>7.4231047219230542</c:v>
                </c:pt>
                <c:pt idx="5">
                  <c:v>8.358034323031438</c:v>
                </c:pt>
                <c:pt idx="6">
                  <c:v>7.7544432545941024</c:v>
                </c:pt>
                <c:pt idx="7">
                  <c:v>7.0185147557634249</c:v>
                </c:pt>
                <c:pt idx="8">
                  <c:v>9.4963584988640015</c:v>
                </c:pt>
                <c:pt idx="9">
                  <c:v>8.4368419028621737</c:v>
                </c:pt>
                <c:pt idx="10">
                  <c:v>9.5086939482391024</c:v>
                </c:pt>
                <c:pt idx="11">
                  <c:v>7.2556840364614708</c:v>
                </c:pt>
                <c:pt idx="12">
                  <c:v>5.7701066412078994</c:v>
                </c:pt>
                <c:pt idx="13">
                  <c:v>2.6287146727386705</c:v>
                </c:pt>
                <c:pt idx="14">
                  <c:v>2.4768723777435291</c:v>
                </c:pt>
              </c:numCache>
            </c:numRef>
          </c:val>
        </c:ser>
        <c:gapWidth val="0"/>
        <c:axId val="124472704"/>
        <c:axId val="124503552"/>
      </c:barChart>
      <c:catAx>
        <c:axId val="124472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5401069518716579"/>
              <c:y val="0.865673219000005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503552"/>
        <c:crosses val="autoZero"/>
        <c:auto val="1"/>
        <c:lblAlgn val="ctr"/>
        <c:lblOffset val="100"/>
        <c:tickLblSkip val="2"/>
        <c:tickMarkSkip val="1"/>
      </c:catAx>
      <c:valAx>
        <c:axId val="124503552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1.3368983957219251E-2"/>
              <c:y val="0.2462691054051741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472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en effectifs)  </a:t>
            </a: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11363664387193202"/>
          <c:y val="3.62320122566104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656604266799526"/>
          <c:y val="0.27536329315023916"/>
          <c:w val="0.80808280086707129"/>
          <c:h val="0.4963785679155630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F-quinquennale'!$A$29:$A$43</c:f>
              <c:strCache>
                <c:ptCount val="15"/>
                <c:pt idx="0">
                  <c:v>18-19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 +</c:v>
                </c:pt>
              </c:strCache>
            </c:strRef>
          </c:cat>
          <c:val>
            <c:numRef>
              <c:f>'matrice F-quinquennale'!$G$29:$G$43</c:f>
              <c:numCache>
                <c:formatCode>0</c:formatCode>
                <c:ptCount val="15"/>
                <c:pt idx="0">
                  <c:v>3.0560420460379976</c:v>
                </c:pt>
                <c:pt idx="1">
                  <c:v>8.3403923190048594</c:v>
                </c:pt>
                <c:pt idx="2">
                  <c:v>8.6570819384466162</c:v>
                </c:pt>
                <c:pt idx="3">
                  <c:v>6.4999160802736577</c:v>
                </c:pt>
                <c:pt idx="4">
                  <c:v>6.8581959231782328</c:v>
                </c:pt>
                <c:pt idx="5">
                  <c:v>6.7355302033922966</c:v>
                </c:pt>
                <c:pt idx="6">
                  <c:v>7.3685553860410042</c:v>
                </c:pt>
                <c:pt idx="7">
                  <c:v>8.631250860202428</c:v>
                </c:pt>
                <c:pt idx="8">
                  <c:v>8.4496011590824587</c:v>
                </c:pt>
                <c:pt idx="9">
                  <c:v>11.048926281120684</c:v>
                </c:pt>
                <c:pt idx="10">
                  <c:v>12.512035382064639</c:v>
                </c:pt>
                <c:pt idx="11">
                  <c:v>11.920747897205008</c:v>
                </c:pt>
                <c:pt idx="12">
                  <c:v>10.848332710729</c:v>
                </c:pt>
                <c:pt idx="13">
                  <c:v>6.6127051950844553</c:v>
                </c:pt>
                <c:pt idx="14">
                  <c:v>7.46073566390164</c:v>
                </c:pt>
              </c:numCache>
            </c:numRef>
          </c:val>
        </c:ser>
        <c:gapWidth val="0"/>
        <c:axId val="124675584"/>
        <c:axId val="124677504"/>
      </c:barChart>
      <c:catAx>
        <c:axId val="124675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6767866082371805"/>
              <c:y val="0.862321891707327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677504"/>
        <c:crosses val="autoZero"/>
        <c:auto val="1"/>
        <c:lblAlgn val="ctr"/>
        <c:lblOffset val="100"/>
        <c:tickLblSkip val="2"/>
        <c:tickMarkSkip val="1"/>
      </c:catAx>
      <c:valAx>
        <c:axId val="124677504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</a:t>
                </a:r>
              </a:p>
            </c:rich>
          </c:tx>
          <c:layout>
            <c:manualLayout>
              <c:xMode val="edge"/>
              <c:yMode val="edge"/>
              <c:x val="6.3131468817739941E-2"/>
              <c:y val="0.2427544821192897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675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en effectifs) 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14369501466275661"/>
          <c:y val="2.31482528042390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956011730205279"/>
          <c:y val="0.3009272864551073"/>
          <c:w val="0.78592375366568945"/>
          <c:h val="0.4953726100107153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HF -décennale'!$A$30:$A$36</c:f>
              <c:strCache>
                <c:ptCount val="7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 et +</c:v>
                </c:pt>
              </c:strCache>
            </c:strRef>
          </c:cat>
          <c:val>
            <c:numRef>
              <c:f>'matrice HF -décennale'!$G$30:$G$36</c:f>
              <c:numCache>
                <c:formatCode>0.00</c:formatCode>
                <c:ptCount val="7"/>
                <c:pt idx="0">
                  <c:v>5.902697409030961</c:v>
                </c:pt>
                <c:pt idx="1">
                  <c:v>4.0205093425921419</c:v>
                </c:pt>
                <c:pt idx="2">
                  <c:v>3.9484737047727609</c:v>
                </c:pt>
                <c:pt idx="3">
                  <c:v>3.6818041720009091</c:v>
                </c:pt>
                <c:pt idx="4">
                  <c:v>3.9039051700598781</c:v>
                </c:pt>
                <c:pt idx="5">
                  <c:v>2.9804874014709393</c:v>
                </c:pt>
                <c:pt idx="6">
                  <c:v>1.5196194225828561</c:v>
                </c:pt>
              </c:numCache>
            </c:numRef>
          </c:val>
        </c:ser>
        <c:gapWidth val="0"/>
        <c:axId val="121095296"/>
        <c:axId val="121096832"/>
      </c:barChart>
      <c:catAx>
        <c:axId val="1210952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096832"/>
        <c:crosses val="autoZero"/>
        <c:lblAlgn val="ctr"/>
        <c:lblOffset val="100"/>
        <c:tickLblSkip val="1"/>
        <c:tickMarkSkip val="1"/>
      </c:catAx>
      <c:valAx>
        <c:axId val="121096832"/>
        <c:scaling>
          <c:orientation val="minMax"/>
          <c:max val="1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095296"/>
        <c:crosses val="autoZero"/>
        <c:crossBetween val="between"/>
        <c:majorUnit val="2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probable des décès en %       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(population de référence Lisbonne 1890)</a:t>
            </a:r>
          </a:p>
        </c:rich>
      </c:tx>
      <c:layout>
        <c:manualLayout>
          <c:xMode val="edge"/>
          <c:yMode val="edge"/>
          <c:x val="0.22459893048128352"/>
          <c:y val="3.7313500818965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6256684491978564E-2"/>
          <c:y val="0.27985125614224332"/>
          <c:w val="0.86631016042780751"/>
          <c:h val="0.485075510646554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'matrice F-quinquennale'!$A$29:$A$43</c:f>
              <c:strCache>
                <c:ptCount val="15"/>
                <c:pt idx="0">
                  <c:v>18-19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 +</c:v>
                </c:pt>
              </c:strCache>
            </c:strRef>
          </c:cat>
          <c:val>
            <c:numRef>
              <c:f>'matrice F-quinquennale'!$H$29:$H$43</c:f>
              <c:numCache>
                <c:formatCode>0.0</c:formatCode>
                <c:ptCount val="15"/>
                <c:pt idx="0">
                  <c:v>2.4448326775608868</c:v>
                </c:pt>
                <c:pt idx="1">
                  <c:v>6.6723112372150171</c:v>
                </c:pt>
                <c:pt idx="2">
                  <c:v>6.92566283336184</c:v>
                </c:pt>
                <c:pt idx="3">
                  <c:v>5.1999308239422453</c:v>
                </c:pt>
                <c:pt idx="4">
                  <c:v>5.486554585804452</c:v>
                </c:pt>
                <c:pt idx="5">
                  <c:v>5.3884220484795859</c:v>
                </c:pt>
                <c:pt idx="6">
                  <c:v>5.8948419958965221</c:v>
                </c:pt>
                <c:pt idx="7">
                  <c:v>6.9049979788746771</c:v>
                </c:pt>
                <c:pt idx="8">
                  <c:v>6.7596782749972304</c:v>
                </c:pt>
                <c:pt idx="9">
                  <c:v>8.8391375567184411</c:v>
                </c:pt>
                <c:pt idx="10">
                  <c:v>10.009624378214232</c:v>
                </c:pt>
                <c:pt idx="11">
                  <c:v>9.5365945759273956</c:v>
                </c:pt>
                <c:pt idx="12">
                  <c:v>8.6786627633699673</c:v>
                </c:pt>
                <c:pt idx="13">
                  <c:v>5.2901620803871952</c:v>
                </c:pt>
                <c:pt idx="14">
                  <c:v>5.968586189250308</c:v>
                </c:pt>
              </c:numCache>
            </c:numRef>
          </c:val>
        </c:ser>
        <c:gapWidth val="0"/>
        <c:axId val="124689408"/>
        <c:axId val="124712064"/>
      </c:barChart>
      <c:catAx>
        <c:axId val="124689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Groupes d'âges</a:t>
                </a:r>
              </a:p>
            </c:rich>
          </c:tx>
          <c:layout>
            <c:manualLayout>
              <c:xMode val="edge"/>
              <c:yMode val="edge"/>
              <c:x val="0.75401069518716579"/>
              <c:y val="0.865673219000005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712064"/>
        <c:crosses val="autoZero"/>
        <c:auto val="1"/>
        <c:lblAlgn val="ctr"/>
        <c:lblOffset val="100"/>
        <c:tickLblSkip val="2"/>
        <c:tickMarkSkip val="1"/>
      </c:catAx>
      <c:valAx>
        <c:axId val="124712064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1.6042780748663121E-2"/>
              <c:y val="0.1828361540129323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689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1" i="0" u="none" strike="noStrike" baseline="0">
                <a:solidFill>
                  <a:srgbClr val="000000"/>
                </a:solidFill>
                <a:latin typeface="Geneva"/>
              </a:rPr>
              <a:t>Répartition proportionnelle probable des 73 squelettes d'Antibes (fin XIXe s)</a:t>
            </a:r>
            <a:endParaRPr lang="fr-FR" sz="800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800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'matrice HF -décennale'!#REF!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1997184"/>
        <c:axId val="121998720"/>
      </c:barChart>
      <c:catAx>
        <c:axId val="12199718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998720"/>
        <c:crosses val="autoZero"/>
        <c:lblAlgn val="ctr"/>
        <c:lblOffset val="100"/>
        <c:tickLblSkip val="1"/>
        <c:tickMarkSkip val="1"/>
      </c:catAx>
      <c:valAx>
        <c:axId val="121998720"/>
        <c:scaling>
          <c:orientation val="minMax"/>
          <c:max val="25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%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199718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49212598450000017" footer="0.4921259845000001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1" i="0" u="none" strike="noStrike" baseline="0">
                <a:solidFill>
                  <a:srgbClr val="000000"/>
                </a:solidFill>
                <a:latin typeface="Geneva"/>
              </a:rPr>
              <a:t>Répartition probable des 73 squelettes d'Antibes </a:t>
            </a:r>
            <a:endParaRPr lang="fr-FR" sz="225" b="0" i="0" u="none" strike="noStrike" baseline="0">
              <a:solidFill>
                <a:srgbClr val="000000"/>
              </a:solidFill>
              <a:latin typeface="Geneva"/>
            </a:endParaRP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(population de référence = Antibes 1881)</a:t>
            </a:r>
          </a:p>
          <a:p>
            <a:pPr>
              <a:defRPr sz="2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 sz="225" b="0" i="0" u="none" strike="noStrike" baseline="0">
                <a:solidFill>
                  <a:srgbClr val="000000"/>
                </a:solidFill>
                <a:latin typeface="Geneva"/>
              </a:rPr>
              <a:t>(sutures exocraniennes)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2014720"/>
        <c:axId val="128058112"/>
      </c:barChart>
      <c:catAx>
        <c:axId val="1220147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058112"/>
        <c:crosses val="autoZero"/>
        <c:auto val="1"/>
        <c:lblAlgn val="ctr"/>
        <c:lblOffset val="100"/>
        <c:tickLblSkip val="1"/>
        <c:tickMarkSkip val="1"/>
      </c:catAx>
      <c:valAx>
        <c:axId val="128058112"/>
        <c:scaling>
          <c:orientation val="minMax"/>
          <c:max val="25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N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201472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Nbre de décès associés à la table de mortalité d'Antibes 1881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ashVert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99CC00"/>
              </a:solidFill>
              <a:prstDash val="solid"/>
            </a:ln>
          </c:spP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0"/>
        <c:axId val="128074112"/>
        <c:axId val="128075648"/>
      </c:barChart>
      <c:catAx>
        <c:axId val="1280741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075648"/>
        <c:crosses val="autoZero"/>
        <c:auto val="1"/>
        <c:lblAlgn val="ctr"/>
        <c:lblOffset val="100"/>
        <c:tickLblSkip val="1"/>
        <c:tickMarkSkip val="1"/>
      </c:catAx>
      <c:valAx>
        <c:axId val="12807564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28074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18" Type="http://schemas.openxmlformats.org/officeDocument/2006/relationships/chart" Target="../charts/chart5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17" Type="http://schemas.openxmlformats.org/officeDocument/2006/relationships/chart" Target="../charts/chart53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40</xdr:row>
      <xdr:rowOff>133350</xdr:rowOff>
    </xdr:from>
    <xdr:to>
      <xdr:col>11</xdr:col>
      <xdr:colOff>38100</xdr:colOff>
      <xdr:row>53</xdr:row>
      <xdr:rowOff>104775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45</xdr:row>
      <xdr:rowOff>0</xdr:rowOff>
    </xdr:from>
    <xdr:to>
      <xdr:col>9</xdr:col>
      <xdr:colOff>428625</xdr:colOff>
      <xdr:row>45</xdr:row>
      <xdr:rowOff>0</xdr:rowOff>
    </xdr:to>
    <xdr:graphicFrame macro="">
      <xdr:nvGraphicFramePr>
        <xdr:cNvPr id="81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476250</xdr:colOff>
      <xdr:row>45</xdr:row>
      <xdr:rowOff>0</xdr:rowOff>
    </xdr:from>
    <xdr:to>
      <xdr:col>9</xdr:col>
      <xdr:colOff>266700</xdr:colOff>
      <xdr:row>45</xdr:row>
      <xdr:rowOff>0</xdr:rowOff>
    </xdr:to>
    <xdr:graphicFrame macro="">
      <xdr:nvGraphicFramePr>
        <xdr:cNvPr id="81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45</xdr:row>
      <xdr:rowOff>0</xdr:rowOff>
    </xdr:from>
    <xdr:to>
      <xdr:col>11</xdr:col>
      <xdr:colOff>0</xdr:colOff>
      <xdr:row>45</xdr:row>
      <xdr:rowOff>0</xdr:rowOff>
    </xdr:to>
    <xdr:graphicFrame macro="">
      <xdr:nvGraphicFramePr>
        <xdr:cNvPr id="819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45</xdr:row>
      <xdr:rowOff>0</xdr:rowOff>
    </xdr:from>
    <xdr:to>
      <xdr:col>11</xdr:col>
      <xdr:colOff>0</xdr:colOff>
      <xdr:row>45</xdr:row>
      <xdr:rowOff>0</xdr:rowOff>
    </xdr:to>
    <xdr:graphicFrame macro="">
      <xdr:nvGraphicFramePr>
        <xdr:cNvPr id="819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95250</xdr:colOff>
      <xdr:row>41</xdr:row>
      <xdr:rowOff>0</xdr:rowOff>
    </xdr:from>
    <xdr:to>
      <xdr:col>5</xdr:col>
      <xdr:colOff>190500</xdr:colOff>
      <xdr:row>53</xdr:row>
      <xdr:rowOff>114300</xdr:rowOff>
    </xdr:to>
    <xdr:graphicFrame macro="">
      <xdr:nvGraphicFramePr>
        <xdr:cNvPr id="819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47625</xdr:colOff>
      <xdr:row>45</xdr:row>
      <xdr:rowOff>0</xdr:rowOff>
    </xdr:from>
    <xdr:to>
      <xdr:col>12</xdr:col>
      <xdr:colOff>228600</xdr:colOff>
      <xdr:row>45</xdr:row>
      <xdr:rowOff>0</xdr:rowOff>
    </xdr:to>
    <xdr:graphicFrame macro="">
      <xdr:nvGraphicFramePr>
        <xdr:cNvPr id="819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552450</xdr:colOff>
      <xdr:row>45</xdr:row>
      <xdr:rowOff>0</xdr:rowOff>
    </xdr:from>
    <xdr:to>
      <xdr:col>6</xdr:col>
      <xdr:colOff>133350</xdr:colOff>
      <xdr:row>45</xdr:row>
      <xdr:rowOff>0</xdr:rowOff>
    </xdr:to>
    <xdr:graphicFrame macro="">
      <xdr:nvGraphicFramePr>
        <xdr:cNvPr id="820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552450</xdr:colOff>
      <xdr:row>45</xdr:row>
      <xdr:rowOff>0</xdr:rowOff>
    </xdr:from>
    <xdr:to>
      <xdr:col>16</xdr:col>
      <xdr:colOff>628650</xdr:colOff>
      <xdr:row>45</xdr:row>
      <xdr:rowOff>0</xdr:rowOff>
    </xdr:to>
    <xdr:graphicFrame macro="">
      <xdr:nvGraphicFramePr>
        <xdr:cNvPr id="820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45</xdr:row>
      <xdr:rowOff>0</xdr:rowOff>
    </xdr:from>
    <xdr:to>
      <xdr:col>9</xdr:col>
      <xdr:colOff>276225</xdr:colOff>
      <xdr:row>45</xdr:row>
      <xdr:rowOff>0</xdr:rowOff>
    </xdr:to>
    <xdr:graphicFrame macro="">
      <xdr:nvGraphicFramePr>
        <xdr:cNvPr id="820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133350</xdr:colOff>
      <xdr:row>45</xdr:row>
      <xdr:rowOff>0</xdr:rowOff>
    </xdr:from>
    <xdr:to>
      <xdr:col>16</xdr:col>
      <xdr:colOff>276225</xdr:colOff>
      <xdr:row>45</xdr:row>
      <xdr:rowOff>0</xdr:rowOff>
    </xdr:to>
    <xdr:graphicFrame macro="">
      <xdr:nvGraphicFramePr>
        <xdr:cNvPr id="820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45</xdr:row>
      <xdr:rowOff>0</xdr:rowOff>
    </xdr:from>
    <xdr:to>
      <xdr:col>8</xdr:col>
      <xdr:colOff>457200</xdr:colOff>
      <xdr:row>45</xdr:row>
      <xdr:rowOff>0</xdr:rowOff>
    </xdr:to>
    <xdr:graphicFrame macro="">
      <xdr:nvGraphicFramePr>
        <xdr:cNvPr id="820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28575</xdr:colOff>
      <xdr:row>45</xdr:row>
      <xdr:rowOff>0</xdr:rowOff>
    </xdr:from>
    <xdr:to>
      <xdr:col>9</xdr:col>
      <xdr:colOff>428625</xdr:colOff>
      <xdr:row>45</xdr:row>
      <xdr:rowOff>0</xdr:rowOff>
    </xdr:to>
    <xdr:graphicFrame macro="">
      <xdr:nvGraphicFramePr>
        <xdr:cNvPr id="820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476250</xdr:colOff>
      <xdr:row>45</xdr:row>
      <xdr:rowOff>0</xdr:rowOff>
    </xdr:from>
    <xdr:to>
      <xdr:col>9</xdr:col>
      <xdr:colOff>266700</xdr:colOff>
      <xdr:row>45</xdr:row>
      <xdr:rowOff>0</xdr:rowOff>
    </xdr:to>
    <xdr:graphicFrame macro="">
      <xdr:nvGraphicFramePr>
        <xdr:cNvPr id="820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47625</xdr:colOff>
      <xdr:row>45</xdr:row>
      <xdr:rowOff>0</xdr:rowOff>
    </xdr:from>
    <xdr:to>
      <xdr:col>12</xdr:col>
      <xdr:colOff>228600</xdr:colOff>
      <xdr:row>45</xdr:row>
      <xdr:rowOff>0</xdr:rowOff>
    </xdr:to>
    <xdr:graphicFrame macro="">
      <xdr:nvGraphicFramePr>
        <xdr:cNvPr id="8207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552450</xdr:colOff>
      <xdr:row>45</xdr:row>
      <xdr:rowOff>0</xdr:rowOff>
    </xdr:from>
    <xdr:to>
      <xdr:col>6</xdr:col>
      <xdr:colOff>133350</xdr:colOff>
      <xdr:row>45</xdr:row>
      <xdr:rowOff>0</xdr:rowOff>
    </xdr:to>
    <xdr:graphicFrame macro="">
      <xdr:nvGraphicFramePr>
        <xdr:cNvPr id="820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45</xdr:row>
      <xdr:rowOff>0</xdr:rowOff>
    </xdr:from>
    <xdr:to>
      <xdr:col>9</xdr:col>
      <xdr:colOff>276225</xdr:colOff>
      <xdr:row>45</xdr:row>
      <xdr:rowOff>0</xdr:rowOff>
    </xdr:to>
    <xdr:graphicFrame macro="">
      <xdr:nvGraphicFramePr>
        <xdr:cNvPr id="820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66675</xdr:colOff>
      <xdr:row>45</xdr:row>
      <xdr:rowOff>0</xdr:rowOff>
    </xdr:from>
    <xdr:to>
      <xdr:col>12</xdr:col>
      <xdr:colOff>352425</xdr:colOff>
      <xdr:row>45</xdr:row>
      <xdr:rowOff>0</xdr:rowOff>
    </xdr:to>
    <xdr:graphicFrame macro="">
      <xdr:nvGraphicFramePr>
        <xdr:cNvPr id="8210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41</xdr:row>
      <xdr:rowOff>0</xdr:rowOff>
    </xdr:from>
    <xdr:to>
      <xdr:col>10</xdr:col>
      <xdr:colOff>628650</xdr:colOff>
      <xdr:row>53</xdr:row>
      <xdr:rowOff>133350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55</xdr:row>
      <xdr:rowOff>0</xdr:rowOff>
    </xdr:from>
    <xdr:to>
      <xdr:col>9</xdr:col>
      <xdr:colOff>428625</xdr:colOff>
      <xdr:row>55</xdr:row>
      <xdr:rowOff>0</xdr:rowOff>
    </xdr:to>
    <xdr:graphicFrame macro="">
      <xdr:nvGraphicFramePr>
        <xdr:cNvPr id="143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476250</xdr:colOff>
      <xdr:row>55</xdr:row>
      <xdr:rowOff>0</xdr:rowOff>
    </xdr:from>
    <xdr:to>
      <xdr:col>9</xdr:col>
      <xdr:colOff>266700</xdr:colOff>
      <xdr:row>55</xdr:row>
      <xdr:rowOff>0</xdr:rowOff>
    </xdr:to>
    <xdr:graphicFrame macro="">
      <xdr:nvGraphicFramePr>
        <xdr:cNvPr id="143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graphicFrame macro="">
      <xdr:nvGraphicFramePr>
        <xdr:cNvPr id="1434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graphicFrame macro="">
      <xdr:nvGraphicFramePr>
        <xdr:cNvPr id="1434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219075</xdr:colOff>
      <xdr:row>41</xdr:row>
      <xdr:rowOff>0</xdr:rowOff>
    </xdr:from>
    <xdr:to>
      <xdr:col>5</xdr:col>
      <xdr:colOff>314325</xdr:colOff>
      <xdr:row>53</xdr:row>
      <xdr:rowOff>114300</xdr:rowOff>
    </xdr:to>
    <xdr:graphicFrame macro="">
      <xdr:nvGraphicFramePr>
        <xdr:cNvPr id="1434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47625</xdr:colOff>
      <xdr:row>55</xdr:row>
      <xdr:rowOff>0</xdr:rowOff>
    </xdr:from>
    <xdr:to>
      <xdr:col>12</xdr:col>
      <xdr:colOff>228600</xdr:colOff>
      <xdr:row>55</xdr:row>
      <xdr:rowOff>0</xdr:rowOff>
    </xdr:to>
    <xdr:graphicFrame macro="">
      <xdr:nvGraphicFramePr>
        <xdr:cNvPr id="1434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552450</xdr:colOff>
      <xdr:row>55</xdr:row>
      <xdr:rowOff>0</xdr:rowOff>
    </xdr:from>
    <xdr:to>
      <xdr:col>6</xdr:col>
      <xdr:colOff>133350</xdr:colOff>
      <xdr:row>55</xdr:row>
      <xdr:rowOff>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552450</xdr:colOff>
      <xdr:row>55</xdr:row>
      <xdr:rowOff>0</xdr:rowOff>
    </xdr:from>
    <xdr:to>
      <xdr:col>16</xdr:col>
      <xdr:colOff>628650</xdr:colOff>
      <xdr:row>55</xdr:row>
      <xdr:rowOff>0</xdr:rowOff>
    </xdr:to>
    <xdr:graphicFrame macro="">
      <xdr:nvGraphicFramePr>
        <xdr:cNvPr id="1434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55</xdr:row>
      <xdr:rowOff>0</xdr:rowOff>
    </xdr:from>
    <xdr:to>
      <xdr:col>9</xdr:col>
      <xdr:colOff>276225</xdr:colOff>
      <xdr:row>55</xdr:row>
      <xdr:rowOff>0</xdr:rowOff>
    </xdr:to>
    <xdr:graphicFrame macro="">
      <xdr:nvGraphicFramePr>
        <xdr:cNvPr id="1434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133350</xdr:colOff>
      <xdr:row>55</xdr:row>
      <xdr:rowOff>0</xdr:rowOff>
    </xdr:from>
    <xdr:to>
      <xdr:col>16</xdr:col>
      <xdr:colOff>276225</xdr:colOff>
      <xdr:row>55</xdr:row>
      <xdr:rowOff>0</xdr:rowOff>
    </xdr:to>
    <xdr:graphicFrame macro="">
      <xdr:nvGraphicFramePr>
        <xdr:cNvPr id="1434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55</xdr:row>
      <xdr:rowOff>0</xdr:rowOff>
    </xdr:from>
    <xdr:to>
      <xdr:col>8</xdr:col>
      <xdr:colOff>457200</xdr:colOff>
      <xdr:row>55</xdr:row>
      <xdr:rowOff>0</xdr:rowOff>
    </xdr:to>
    <xdr:graphicFrame macro="">
      <xdr:nvGraphicFramePr>
        <xdr:cNvPr id="1434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28575</xdr:colOff>
      <xdr:row>55</xdr:row>
      <xdr:rowOff>0</xdr:rowOff>
    </xdr:from>
    <xdr:to>
      <xdr:col>9</xdr:col>
      <xdr:colOff>428625</xdr:colOff>
      <xdr:row>55</xdr:row>
      <xdr:rowOff>0</xdr:rowOff>
    </xdr:to>
    <xdr:graphicFrame macro="">
      <xdr:nvGraphicFramePr>
        <xdr:cNvPr id="1434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476250</xdr:colOff>
      <xdr:row>55</xdr:row>
      <xdr:rowOff>0</xdr:rowOff>
    </xdr:from>
    <xdr:to>
      <xdr:col>9</xdr:col>
      <xdr:colOff>266700</xdr:colOff>
      <xdr:row>55</xdr:row>
      <xdr:rowOff>0</xdr:rowOff>
    </xdr:to>
    <xdr:graphicFrame macro="">
      <xdr:nvGraphicFramePr>
        <xdr:cNvPr id="1435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47625</xdr:colOff>
      <xdr:row>55</xdr:row>
      <xdr:rowOff>0</xdr:rowOff>
    </xdr:from>
    <xdr:to>
      <xdr:col>12</xdr:col>
      <xdr:colOff>228600</xdr:colOff>
      <xdr:row>55</xdr:row>
      <xdr:rowOff>0</xdr:rowOff>
    </xdr:to>
    <xdr:graphicFrame macro="">
      <xdr:nvGraphicFramePr>
        <xdr:cNvPr id="1435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552450</xdr:colOff>
      <xdr:row>55</xdr:row>
      <xdr:rowOff>0</xdr:rowOff>
    </xdr:from>
    <xdr:to>
      <xdr:col>6</xdr:col>
      <xdr:colOff>133350</xdr:colOff>
      <xdr:row>55</xdr:row>
      <xdr:rowOff>0</xdr:rowOff>
    </xdr:to>
    <xdr:graphicFrame macro="">
      <xdr:nvGraphicFramePr>
        <xdr:cNvPr id="1435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55</xdr:row>
      <xdr:rowOff>0</xdr:rowOff>
    </xdr:from>
    <xdr:to>
      <xdr:col>9</xdr:col>
      <xdr:colOff>276225</xdr:colOff>
      <xdr:row>55</xdr:row>
      <xdr:rowOff>0</xdr:rowOff>
    </xdr:to>
    <xdr:graphicFrame macro="">
      <xdr:nvGraphicFramePr>
        <xdr:cNvPr id="1435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66675</xdr:colOff>
      <xdr:row>55</xdr:row>
      <xdr:rowOff>0</xdr:rowOff>
    </xdr:from>
    <xdr:to>
      <xdr:col>12</xdr:col>
      <xdr:colOff>352425</xdr:colOff>
      <xdr:row>55</xdr:row>
      <xdr:rowOff>0</xdr:rowOff>
    </xdr:to>
    <xdr:graphicFrame macro="">
      <xdr:nvGraphicFramePr>
        <xdr:cNvPr id="14354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42</xdr:row>
      <xdr:rowOff>28575</xdr:rowOff>
    </xdr:from>
    <xdr:to>
      <xdr:col>11</xdr:col>
      <xdr:colOff>104775</xdr:colOff>
      <xdr:row>55</xdr:row>
      <xdr:rowOff>0</xdr:rowOff>
    </xdr:to>
    <xdr:graphicFrame macro="">
      <xdr:nvGraphicFramePr>
        <xdr:cNvPr id="204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54</xdr:row>
      <xdr:rowOff>0</xdr:rowOff>
    </xdr:from>
    <xdr:to>
      <xdr:col>9</xdr:col>
      <xdr:colOff>428625</xdr:colOff>
      <xdr:row>54</xdr:row>
      <xdr:rowOff>0</xdr:rowOff>
    </xdr:to>
    <xdr:graphicFrame macro="">
      <xdr:nvGraphicFramePr>
        <xdr:cNvPr id="204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476250</xdr:colOff>
      <xdr:row>54</xdr:row>
      <xdr:rowOff>0</xdr:rowOff>
    </xdr:from>
    <xdr:to>
      <xdr:col>9</xdr:col>
      <xdr:colOff>266700</xdr:colOff>
      <xdr:row>54</xdr:row>
      <xdr:rowOff>0</xdr:rowOff>
    </xdr:to>
    <xdr:graphicFrame macro="">
      <xdr:nvGraphicFramePr>
        <xdr:cNvPr id="204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graphicFrame macro="">
      <xdr:nvGraphicFramePr>
        <xdr:cNvPr id="2048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graphicFrame macro="">
      <xdr:nvGraphicFramePr>
        <xdr:cNvPr id="2048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247650</xdr:colOff>
      <xdr:row>42</xdr:row>
      <xdr:rowOff>66675</xdr:rowOff>
    </xdr:from>
    <xdr:to>
      <xdr:col>5</xdr:col>
      <xdr:colOff>342900</xdr:colOff>
      <xdr:row>55</xdr:row>
      <xdr:rowOff>19050</xdr:rowOff>
    </xdr:to>
    <xdr:graphicFrame macro="">
      <xdr:nvGraphicFramePr>
        <xdr:cNvPr id="2048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47625</xdr:colOff>
      <xdr:row>54</xdr:row>
      <xdr:rowOff>0</xdr:rowOff>
    </xdr:from>
    <xdr:to>
      <xdr:col>12</xdr:col>
      <xdr:colOff>228600</xdr:colOff>
      <xdr:row>54</xdr:row>
      <xdr:rowOff>0</xdr:rowOff>
    </xdr:to>
    <xdr:graphicFrame macro="">
      <xdr:nvGraphicFramePr>
        <xdr:cNvPr id="2048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552450</xdr:colOff>
      <xdr:row>54</xdr:row>
      <xdr:rowOff>0</xdr:rowOff>
    </xdr:from>
    <xdr:to>
      <xdr:col>6</xdr:col>
      <xdr:colOff>133350</xdr:colOff>
      <xdr:row>54</xdr:row>
      <xdr:rowOff>0</xdr:rowOff>
    </xdr:to>
    <xdr:graphicFrame macro="">
      <xdr:nvGraphicFramePr>
        <xdr:cNvPr id="2048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552450</xdr:colOff>
      <xdr:row>54</xdr:row>
      <xdr:rowOff>0</xdr:rowOff>
    </xdr:from>
    <xdr:to>
      <xdr:col>16</xdr:col>
      <xdr:colOff>628650</xdr:colOff>
      <xdr:row>54</xdr:row>
      <xdr:rowOff>0</xdr:rowOff>
    </xdr:to>
    <xdr:graphicFrame macro="">
      <xdr:nvGraphicFramePr>
        <xdr:cNvPr id="2048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54</xdr:row>
      <xdr:rowOff>0</xdr:rowOff>
    </xdr:from>
    <xdr:to>
      <xdr:col>9</xdr:col>
      <xdr:colOff>276225</xdr:colOff>
      <xdr:row>54</xdr:row>
      <xdr:rowOff>0</xdr:rowOff>
    </xdr:to>
    <xdr:graphicFrame macro="">
      <xdr:nvGraphicFramePr>
        <xdr:cNvPr id="2049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133350</xdr:colOff>
      <xdr:row>54</xdr:row>
      <xdr:rowOff>0</xdr:rowOff>
    </xdr:from>
    <xdr:to>
      <xdr:col>16</xdr:col>
      <xdr:colOff>276225</xdr:colOff>
      <xdr:row>54</xdr:row>
      <xdr:rowOff>0</xdr:rowOff>
    </xdr:to>
    <xdr:graphicFrame macro="">
      <xdr:nvGraphicFramePr>
        <xdr:cNvPr id="2049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54</xdr:row>
      <xdr:rowOff>0</xdr:rowOff>
    </xdr:from>
    <xdr:to>
      <xdr:col>8</xdr:col>
      <xdr:colOff>457200</xdr:colOff>
      <xdr:row>54</xdr:row>
      <xdr:rowOff>0</xdr:rowOff>
    </xdr:to>
    <xdr:graphicFrame macro="">
      <xdr:nvGraphicFramePr>
        <xdr:cNvPr id="2049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28575</xdr:colOff>
      <xdr:row>54</xdr:row>
      <xdr:rowOff>0</xdr:rowOff>
    </xdr:from>
    <xdr:to>
      <xdr:col>9</xdr:col>
      <xdr:colOff>428625</xdr:colOff>
      <xdr:row>54</xdr:row>
      <xdr:rowOff>0</xdr:rowOff>
    </xdr:to>
    <xdr:graphicFrame macro="">
      <xdr:nvGraphicFramePr>
        <xdr:cNvPr id="2049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476250</xdr:colOff>
      <xdr:row>54</xdr:row>
      <xdr:rowOff>0</xdr:rowOff>
    </xdr:from>
    <xdr:to>
      <xdr:col>9</xdr:col>
      <xdr:colOff>266700</xdr:colOff>
      <xdr:row>54</xdr:row>
      <xdr:rowOff>0</xdr:rowOff>
    </xdr:to>
    <xdr:graphicFrame macro="">
      <xdr:nvGraphicFramePr>
        <xdr:cNvPr id="2049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47625</xdr:colOff>
      <xdr:row>54</xdr:row>
      <xdr:rowOff>0</xdr:rowOff>
    </xdr:from>
    <xdr:to>
      <xdr:col>12</xdr:col>
      <xdr:colOff>228600</xdr:colOff>
      <xdr:row>54</xdr:row>
      <xdr:rowOff>0</xdr:rowOff>
    </xdr:to>
    <xdr:graphicFrame macro="">
      <xdr:nvGraphicFramePr>
        <xdr:cNvPr id="2049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552450</xdr:colOff>
      <xdr:row>54</xdr:row>
      <xdr:rowOff>0</xdr:rowOff>
    </xdr:from>
    <xdr:to>
      <xdr:col>6</xdr:col>
      <xdr:colOff>133350</xdr:colOff>
      <xdr:row>54</xdr:row>
      <xdr:rowOff>0</xdr:rowOff>
    </xdr:to>
    <xdr:graphicFrame macro="">
      <xdr:nvGraphicFramePr>
        <xdr:cNvPr id="2049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54</xdr:row>
      <xdr:rowOff>0</xdr:rowOff>
    </xdr:from>
    <xdr:to>
      <xdr:col>9</xdr:col>
      <xdr:colOff>276225</xdr:colOff>
      <xdr:row>54</xdr:row>
      <xdr:rowOff>0</xdr:rowOff>
    </xdr:to>
    <xdr:graphicFrame macro="">
      <xdr:nvGraphicFramePr>
        <xdr:cNvPr id="2049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66675</xdr:colOff>
      <xdr:row>54</xdr:row>
      <xdr:rowOff>0</xdr:rowOff>
    </xdr:from>
    <xdr:to>
      <xdr:col>12</xdr:col>
      <xdr:colOff>352425</xdr:colOff>
      <xdr:row>54</xdr:row>
      <xdr:rowOff>0</xdr:rowOff>
    </xdr:to>
    <xdr:graphicFrame macro="">
      <xdr:nvGraphicFramePr>
        <xdr:cNvPr id="20498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49</xdr:row>
      <xdr:rowOff>104775</xdr:rowOff>
    </xdr:from>
    <xdr:to>
      <xdr:col>5</xdr:col>
      <xdr:colOff>19050</xdr:colOff>
      <xdr:row>66</xdr:row>
      <xdr:rowOff>142875</xdr:rowOff>
    </xdr:to>
    <xdr:graphicFrame macro="">
      <xdr:nvGraphicFramePr>
        <xdr:cNvPr id="266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409575</xdr:colOff>
      <xdr:row>49</xdr:row>
      <xdr:rowOff>142875</xdr:rowOff>
    </xdr:from>
    <xdr:to>
      <xdr:col>10</xdr:col>
      <xdr:colOff>152400</xdr:colOff>
      <xdr:row>66</xdr:row>
      <xdr:rowOff>104775</xdr:rowOff>
    </xdr:to>
    <xdr:graphicFrame macro="">
      <xdr:nvGraphicFramePr>
        <xdr:cNvPr id="266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28575</xdr:rowOff>
    </xdr:from>
    <xdr:to>
      <xdr:col>4</xdr:col>
      <xdr:colOff>723900</xdr:colOff>
      <xdr:row>67</xdr:row>
      <xdr:rowOff>66675</xdr:rowOff>
    </xdr:to>
    <xdr:graphicFrame macro="">
      <xdr:nvGraphicFramePr>
        <xdr:cNvPr id="27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276225</xdr:colOff>
      <xdr:row>50</xdr:row>
      <xdr:rowOff>47625</xdr:rowOff>
    </xdr:from>
    <xdr:to>
      <xdr:col>10</xdr:col>
      <xdr:colOff>19050</xdr:colOff>
      <xdr:row>67</xdr:row>
      <xdr:rowOff>9525</xdr:rowOff>
    </xdr:to>
    <xdr:graphicFrame macro="">
      <xdr:nvGraphicFramePr>
        <xdr:cNvPr id="276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48</xdr:row>
      <xdr:rowOff>123825</xdr:rowOff>
    </xdr:from>
    <xdr:to>
      <xdr:col>5</xdr:col>
      <xdr:colOff>57150</xdr:colOff>
      <xdr:row>66</xdr:row>
      <xdr:rowOff>9525</xdr:rowOff>
    </xdr:to>
    <xdr:graphicFrame macro="">
      <xdr:nvGraphicFramePr>
        <xdr:cNvPr id="28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419100</xdr:colOff>
      <xdr:row>48</xdr:row>
      <xdr:rowOff>133350</xdr:rowOff>
    </xdr:from>
    <xdr:to>
      <xdr:col>10</xdr:col>
      <xdr:colOff>161925</xdr:colOff>
      <xdr:row>65</xdr:row>
      <xdr:rowOff>95250</xdr:rowOff>
    </xdr:to>
    <xdr:graphicFrame macro="">
      <xdr:nvGraphicFramePr>
        <xdr:cNvPr id="286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B2" sqref="B2"/>
    </sheetView>
  </sheetViews>
  <sheetFormatPr baseColWidth="10" defaultRowHeight="12"/>
  <cols>
    <col min="1" max="1" width="37.28515625" style="95" customWidth="1"/>
    <col min="2" max="2" width="43.140625" style="95" customWidth="1"/>
    <col min="3" max="3" width="19" style="95" customWidth="1"/>
    <col min="4" max="16384" width="11.42578125" style="95"/>
  </cols>
  <sheetData>
    <row r="1" spans="1:3" ht="24" customHeight="1">
      <c r="A1" s="122" t="s">
        <v>65</v>
      </c>
      <c r="B1" s="122" t="s">
        <v>66</v>
      </c>
      <c r="C1" s="122" t="s">
        <v>68</v>
      </c>
    </row>
    <row r="2" spans="1:3" ht="38.25" customHeight="1">
      <c r="A2" s="124" t="s">
        <v>67</v>
      </c>
      <c r="B2" t="s">
        <v>77</v>
      </c>
      <c r="C2" s="123"/>
    </row>
    <row r="3" spans="1:3" ht="24" customHeight="1">
      <c r="A3" s="121" t="s">
        <v>69</v>
      </c>
      <c r="B3" s="131" t="s">
        <v>76</v>
      </c>
      <c r="C3" s="133" t="s">
        <v>78</v>
      </c>
    </row>
    <row r="4" spans="1:3" ht="28.5" customHeight="1">
      <c r="A4" s="96" t="s">
        <v>70</v>
      </c>
      <c r="B4" s="132"/>
      <c r="C4" s="133"/>
    </row>
    <row r="5" spans="1:3" ht="24.75" customHeight="1">
      <c r="A5" s="96" t="s">
        <v>71</v>
      </c>
      <c r="B5" s="132"/>
      <c r="C5" s="133"/>
    </row>
    <row r="6" spans="1:3" ht="21.75" customHeight="1">
      <c r="A6" s="96" t="s">
        <v>72</v>
      </c>
      <c r="B6" s="132" t="s">
        <v>75</v>
      </c>
      <c r="C6" s="133"/>
    </row>
    <row r="7" spans="1:3" ht="21.75" customHeight="1">
      <c r="A7" s="96" t="s">
        <v>73</v>
      </c>
      <c r="B7" s="132"/>
      <c r="C7" s="133"/>
    </row>
    <row r="8" spans="1:3" ht="25.5" customHeight="1" thickBot="1">
      <c r="A8" s="96" t="s">
        <v>74</v>
      </c>
      <c r="B8" s="132"/>
      <c r="C8" s="134"/>
    </row>
  </sheetData>
  <mergeCells count="3">
    <mergeCell ref="B3:B5"/>
    <mergeCell ref="B6:B8"/>
    <mergeCell ref="C3:C8"/>
  </mergeCells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9"/>
  <sheetViews>
    <sheetView workbookViewId="0">
      <selection activeCell="N10" sqref="N10"/>
    </sheetView>
  </sheetViews>
  <sheetFormatPr baseColWidth="10" defaultColWidth="10.7109375" defaultRowHeight="12.75"/>
  <cols>
    <col min="1" max="1" width="8.85546875" style="2" customWidth="1"/>
    <col min="2" max="2" width="10.140625" style="2" customWidth="1"/>
    <col min="3" max="4" width="9.28515625" style="2" customWidth="1"/>
    <col min="5" max="5" width="9.7109375" style="2" customWidth="1"/>
    <col min="6" max="9" width="9.5703125" style="2" customWidth="1"/>
    <col min="10" max="10" width="8.42578125" style="2" customWidth="1"/>
    <col min="11" max="16" width="9.5703125" style="2" customWidth="1"/>
    <col min="17" max="17" width="8.140625" style="2" customWidth="1"/>
    <col min="18" max="18" width="7.85546875" style="2" customWidth="1"/>
    <col min="19" max="16384" width="10.7109375" style="2"/>
  </cols>
  <sheetData>
    <row r="1" spans="1:16" ht="15.75" customHeight="1">
      <c r="A1" s="20" t="s">
        <v>63</v>
      </c>
      <c r="B1" s="21"/>
      <c r="C1" s="22"/>
      <c r="D1" s="22"/>
      <c r="E1" s="22"/>
      <c r="F1" s="22"/>
      <c r="G1" s="22"/>
      <c r="H1" s="22"/>
      <c r="I1" s="22"/>
      <c r="J1" s="22"/>
    </row>
    <row r="3" spans="1:16" ht="13.5" thickBot="1"/>
    <row r="4" spans="1:16" ht="41.25" customHeight="1" thickBot="1">
      <c r="A4" s="135" t="s">
        <v>48</v>
      </c>
      <c r="B4" s="136"/>
      <c r="C4" s="136"/>
      <c r="D4" s="136"/>
      <c r="E4" s="136"/>
      <c r="F4" s="136"/>
      <c r="G4" s="137" t="s">
        <v>56</v>
      </c>
      <c r="H4" s="23"/>
      <c r="P4" s="25"/>
    </row>
    <row r="5" spans="1:16" ht="23.25" thickBot="1">
      <c r="A5" s="26" t="s">
        <v>40</v>
      </c>
      <c r="B5" s="27" t="s">
        <v>17</v>
      </c>
      <c r="C5" s="27" t="s">
        <v>19</v>
      </c>
      <c r="D5" s="27" t="s">
        <v>21</v>
      </c>
      <c r="E5" s="27" t="s">
        <v>23</v>
      </c>
      <c r="F5" s="42" t="s">
        <v>24</v>
      </c>
      <c r="G5" s="138"/>
      <c r="H5" s="23"/>
      <c r="I5" s="23"/>
      <c r="P5" s="25"/>
    </row>
    <row r="6" spans="1:16" ht="13.5" thickBot="1">
      <c r="A6" s="28" t="s">
        <v>41</v>
      </c>
      <c r="B6" s="63" t="s">
        <v>42</v>
      </c>
      <c r="C6" s="63" t="s">
        <v>43</v>
      </c>
      <c r="D6" s="63" t="s">
        <v>44</v>
      </c>
      <c r="E6" s="63" t="s">
        <v>45</v>
      </c>
      <c r="F6" s="64" t="s">
        <v>46</v>
      </c>
      <c r="G6" s="97" t="s">
        <v>11</v>
      </c>
      <c r="H6" s="23"/>
      <c r="I6" s="23"/>
      <c r="P6" s="25"/>
    </row>
    <row r="7" spans="1:16">
      <c r="A7" s="98" t="s">
        <v>37</v>
      </c>
      <c r="B7" s="101">
        <v>5.3206694834117361</v>
      </c>
      <c r="C7" s="102">
        <v>0.74402372531461325</v>
      </c>
      <c r="D7" s="102">
        <v>0.64805641582477236</v>
      </c>
      <c r="E7" s="103">
        <v>0.18846396694435016</v>
      </c>
      <c r="F7" s="104">
        <v>0</v>
      </c>
      <c r="G7" s="48">
        <v>14.608879492600423</v>
      </c>
      <c r="H7" s="23"/>
      <c r="I7" s="23"/>
      <c r="P7" s="25"/>
    </row>
    <row r="8" spans="1:16">
      <c r="A8" s="98" t="s">
        <v>47</v>
      </c>
      <c r="B8" s="105">
        <v>29.633157574456831</v>
      </c>
      <c r="C8" s="18">
        <v>9.0761995969905342</v>
      </c>
      <c r="D8" s="18">
        <v>4.4600950347796502</v>
      </c>
      <c r="E8" s="40">
        <v>2.764087388807082</v>
      </c>
      <c r="F8" s="106">
        <v>1.1071046828763997</v>
      </c>
      <c r="G8" s="48">
        <v>99.871039408033994</v>
      </c>
      <c r="H8" s="23"/>
      <c r="I8" s="23"/>
      <c r="P8" s="25"/>
    </row>
    <row r="9" spans="1:16">
      <c r="A9" s="98" t="s">
        <v>0</v>
      </c>
      <c r="B9" s="105">
        <v>18.60082971108028</v>
      </c>
      <c r="C9" s="18">
        <v>15.679671350384695</v>
      </c>
      <c r="D9" s="18">
        <v>7.5047563441446821</v>
      </c>
      <c r="E9" s="40">
        <v>4.5070511027787532</v>
      </c>
      <c r="F9" s="106">
        <v>5.0949910637738967</v>
      </c>
      <c r="G9" s="48">
        <v>108.68287526427062</v>
      </c>
      <c r="H9" s="23"/>
      <c r="I9" s="23"/>
      <c r="P9" s="25"/>
    </row>
    <row r="10" spans="1:16">
      <c r="A10" s="98" t="s">
        <v>1</v>
      </c>
      <c r="B10" s="105">
        <v>16.595170783011927</v>
      </c>
      <c r="C10" s="18">
        <v>17.498130624296302</v>
      </c>
      <c r="D10" s="18">
        <v>13.044767538478204</v>
      </c>
      <c r="E10" s="40">
        <v>7.421450107766435</v>
      </c>
      <c r="F10" s="106">
        <v>5.0957051228373098</v>
      </c>
      <c r="G10" s="48">
        <v>126.00211416490487</v>
      </c>
      <c r="H10" s="23"/>
      <c r="I10" s="23"/>
      <c r="P10" s="25"/>
    </row>
    <row r="11" spans="1:16">
      <c r="A11" s="98" t="s">
        <v>2</v>
      </c>
      <c r="B11" s="105">
        <v>12.68634975658888</v>
      </c>
      <c r="C11" s="18">
        <v>19.826629474535039</v>
      </c>
      <c r="D11" s="18">
        <v>17.40206423688792</v>
      </c>
      <c r="E11" s="40">
        <v>15.341089458004628</v>
      </c>
      <c r="F11" s="106">
        <v>11.508246503336672</v>
      </c>
      <c r="G11" s="48">
        <v>161.11839323467231</v>
      </c>
      <c r="H11" s="23"/>
      <c r="I11" s="23"/>
      <c r="P11" s="25"/>
    </row>
    <row r="12" spans="1:16">
      <c r="A12" s="98" t="s">
        <v>3</v>
      </c>
      <c r="B12" s="105">
        <v>8.9981678343522891</v>
      </c>
      <c r="C12" s="18">
        <v>12.872113045759939</v>
      </c>
      <c r="D12" s="18">
        <v>23.627252049640436</v>
      </c>
      <c r="E12" s="40">
        <v>30.030640538574321</v>
      </c>
      <c r="F12" s="106">
        <v>34.824398339009555</v>
      </c>
      <c r="G12" s="48">
        <v>226.553911205074</v>
      </c>
      <c r="H12" s="23"/>
      <c r="I12" s="23"/>
      <c r="P12" s="25"/>
    </row>
    <row r="13" spans="1:16">
      <c r="A13" s="98" t="s">
        <v>4</v>
      </c>
      <c r="B13" s="105">
        <v>5.5935364446371523</v>
      </c>
      <c r="C13" s="18">
        <v>18.267711436730785</v>
      </c>
      <c r="D13" s="18">
        <v>22.444236414010756</v>
      </c>
      <c r="E13" s="40">
        <v>26.228841086558823</v>
      </c>
      <c r="F13" s="106">
        <v>23.308078783268563</v>
      </c>
      <c r="G13" s="48">
        <v>198.91543340380551</v>
      </c>
      <c r="H13" s="23"/>
      <c r="I13" s="23"/>
      <c r="P13" s="25"/>
    </row>
    <row r="14" spans="1:16" ht="13.5" thickBot="1">
      <c r="A14" s="98" t="s">
        <v>5</v>
      </c>
      <c r="B14" s="107">
        <v>2.5721184124608842</v>
      </c>
      <c r="C14" s="108">
        <v>6.0355207459881086</v>
      </c>
      <c r="D14" s="108">
        <v>10.868771966233584</v>
      </c>
      <c r="E14" s="108">
        <v>13.518376350565617</v>
      </c>
      <c r="F14" s="109">
        <v>19.061475504897622</v>
      </c>
      <c r="G14" s="48">
        <v>106.24735729386893</v>
      </c>
      <c r="H14" s="23"/>
      <c r="I14" s="23"/>
      <c r="P14" s="25"/>
    </row>
    <row r="15" spans="1:16" ht="13.5" thickBot="1">
      <c r="A15" s="32" t="s">
        <v>11</v>
      </c>
      <c r="B15" s="99">
        <f>SUM(B7:B14)</f>
        <v>99.999999999999972</v>
      </c>
      <c r="C15" s="99">
        <f>SUM(C7:C14)</f>
        <v>100.00000000000001</v>
      </c>
      <c r="D15" s="99">
        <f>SUM(D7:D14)</f>
        <v>100</v>
      </c>
      <c r="E15" s="99">
        <f>SUM(E7:E14)</f>
        <v>100.00000000000001</v>
      </c>
      <c r="F15" s="100">
        <f>SUM(F7:F14)</f>
        <v>100.00000000000003</v>
      </c>
      <c r="G15" s="49">
        <v>1042</v>
      </c>
      <c r="H15" s="15"/>
      <c r="I15" s="23"/>
    </row>
    <row r="16" spans="1:16">
      <c r="A16" s="58"/>
      <c r="B16" s="59"/>
      <c r="C16" s="59"/>
      <c r="D16" s="59"/>
      <c r="E16" s="59"/>
      <c r="F16" s="59"/>
      <c r="G16" s="24"/>
      <c r="H16" s="15"/>
      <c r="I16" s="23"/>
    </row>
    <row r="17" spans="1:12">
      <c r="A17" s="58"/>
      <c r="B17" s="59"/>
      <c r="C17" s="59"/>
      <c r="D17" s="59"/>
      <c r="E17" s="59"/>
      <c r="F17" s="59"/>
      <c r="G17" s="24"/>
      <c r="H17" s="15"/>
      <c r="I17" s="23"/>
    </row>
    <row r="18" spans="1:12" ht="13.5" customHeight="1">
      <c r="A18" s="58"/>
      <c r="B18" s="59"/>
      <c r="C18" s="59"/>
      <c r="D18" s="59"/>
      <c r="E18" s="59"/>
      <c r="F18" s="59"/>
      <c r="G18" s="24"/>
      <c r="H18" s="15"/>
      <c r="I18" s="23"/>
    </row>
    <row r="19" spans="1:12">
      <c r="A19" s="15"/>
      <c r="B19" s="15"/>
      <c r="C19" s="15"/>
      <c r="D19" s="15"/>
      <c r="E19" s="15"/>
      <c r="F19" s="15"/>
      <c r="G19" s="15"/>
      <c r="H19" s="15"/>
      <c r="I19" s="15"/>
    </row>
    <row r="20" spans="1:12">
      <c r="A20" s="34" t="s">
        <v>79</v>
      </c>
      <c r="I20"/>
      <c r="J20"/>
    </row>
    <row r="21" spans="1:12">
      <c r="I21"/>
      <c r="J21"/>
    </row>
    <row r="22" spans="1:12" ht="12.75" customHeight="1">
      <c r="B22" s="5" t="s">
        <v>49</v>
      </c>
      <c r="C22" s="5" t="s">
        <v>50</v>
      </c>
      <c r="D22" s="5" t="s">
        <v>51</v>
      </c>
      <c r="E22" s="5" t="s">
        <v>52</v>
      </c>
      <c r="F22" s="5" t="s">
        <v>53</v>
      </c>
      <c r="G22" s="5" t="s">
        <v>11</v>
      </c>
      <c r="I22"/>
      <c r="J22"/>
      <c r="K22" s="10"/>
      <c r="L22" s="10"/>
    </row>
    <row r="23" spans="1:12">
      <c r="B23" s="35">
        <v>19</v>
      </c>
      <c r="C23" s="35">
        <v>0</v>
      </c>
      <c r="D23" s="35">
        <v>4</v>
      </c>
      <c r="E23" s="35">
        <v>3</v>
      </c>
      <c r="F23" s="35">
        <v>1</v>
      </c>
      <c r="G23" s="50">
        <f>SUM(B23:F23)</f>
        <v>27</v>
      </c>
      <c r="I23"/>
      <c r="J23"/>
      <c r="K23" s="10"/>
      <c r="L23" s="10"/>
    </row>
    <row r="24" spans="1:12">
      <c r="I24"/>
      <c r="J24"/>
      <c r="K24" s="10"/>
      <c r="L24" s="10"/>
    </row>
    <row r="25" spans="1:12">
      <c r="I25"/>
      <c r="J25"/>
      <c r="K25" s="10"/>
      <c r="L25" s="10"/>
    </row>
    <row r="26" spans="1:12">
      <c r="A26" s="34" t="s">
        <v>57</v>
      </c>
    </row>
    <row r="27" spans="1:12" ht="13.5" thickBot="1"/>
    <row r="28" spans="1:12" ht="45">
      <c r="A28" s="12" t="s">
        <v>12</v>
      </c>
      <c r="B28" s="29" t="s">
        <v>42</v>
      </c>
      <c r="C28" s="29" t="s">
        <v>43</v>
      </c>
      <c r="D28" s="29" t="s">
        <v>44</v>
      </c>
      <c r="E28" s="29" t="s">
        <v>45</v>
      </c>
      <c r="F28" s="30" t="s">
        <v>46</v>
      </c>
      <c r="G28" s="36" t="s">
        <v>54</v>
      </c>
      <c r="H28" s="6" t="s">
        <v>13</v>
      </c>
      <c r="I28" s="36" t="s">
        <v>61</v>
      </c>
      <c r="J28" s="36" t="s">
        <v>14</v>
      </c>
    </row>
    <row r="29" spans="1:12">
      <c r="A29" s="31" t="s">
        <v>37</v>
      </c>
      <c r="B29" s="7">
        <f>(B7*$B$23)/100</f>
        <v>1.0109272018482298</v>
      </c>
      <c r="C29" s="7">
        <f t="shared" ref="C29:C37" si="0">(C7*$C$23)/100</f>
        <v>0</v>
      </c>
      <c r="D29" s="7">
        <f t="shared" ref="D29:D37" si="1">(D7*$D$23)/100</f>
        <v>2.5922256632990893E-2</v>
      </c>
      <c r="E29" s="7">
        <f t="shared" ref="E29:E37" si="2">(E7*$E$23)/100</f>
        <v>5.653919008330505E-3</v>
      </c>
      <c r="F29" s="7">
        <f t="shared" ref="F29:F37" si="3">(F7*$F$23)/100</f>
        <v>0</v>
      </c>
      <c r="G29" s="37">
        <f t="shared" ref="G29:G36" si="4">SUM(B29:F29)</f>
        <v>1.0425033774895511</v>
      </c>
      <c r="H29" s="38">
        <f t="shared" ref="H29:H36" si="5">(G29/$G$37)*100</f>
        <v>3.861123620331671</v>
      </c>
      <c r="I29" s="46">
        <v>19</v>
      </c>
      <c r="J29" s="53">
        <f>I29*G29</f>
        <v>19.807564172301472</v>
      </c>
    </row>
    <row r="30" spans="1:12">
      <c r="A30" s="31" t="s">
        <v>47</v>
      </c>
      <c r="B30" s="7">
        <f>(B8*$B$23)/100</f>
        <v>5.6302999391467985</v>
      </c>
      <c r="C30" s="7">
        <f t="shared" si="0"/>
        <v>0</v>
      </c>
      <c r="D30" s="7">
        <f t="shared" si="1"/>
        <v>0.178403801391186</v>
      </c>
      <c r="E30" s="7">
        <f t="shared" si="2"/>
        <v>8.2922621664212451E-2</v>
      </c>
      <c r="F30" s="7">
        <f t="shared" si="3"/>
        <v>1.1071046828763998E-2</v>
      </c>
      <c r="G30" s="37">
        <f t="shared" si="4"/>
        <v>5.902697409030961</v>
      </c>
      <c r="H30" s="38">
        <f t="shared" si="5"/>
        <v>21.861842255670226</v>
      </c>
      <c r="I30" s="46">
        <v>25</v>
      </c>
      <c r="J30" s="53">
        <f t="shared" ref="J30:J36" si="6">I30*G30</f>
        <v>147.56743522577403</v>
      </c>
    </row>
    <row r="31" spans="1:12">
      <c r="A31" s="6" t="s">
        <v>0</v>
      </c>
      <c r="B31" s="7">
        <f t="shared" ref="B31:B36" si="7">(B9*$B$23)/100</f>
        <v>3.5341576451052532</v>
      </c>
      <c r="C31" s="7">
        <f t="shared" si="0"/>
        <v>0</v>
      </c>
      <c r="D31" s="7">
        <f t="shared" si="1"/>
        <v>0.30019025376578728</v>
      </c>
      <c r="E31" s="7">
        <f t="shared" si="2"/>
        <v>0.13521153308336259</v>
      </c>
      <c r="F31" s="7">
        <f t="shared" si="3"/>
        <v>5.0949910637738967E-2</v>
      </c>
      <c r="G31" s="37">
        <f t="shared" si="4"/>
        <v>4.0205093425921419</v>
      </c>
      <c r="H31" s="38">
        <f t="shared" si="5"/>
        <v>14.890775342933861</v>
      </c>
      <c r="I31" s="46">
        <v>35</v>
      </c>
      <c r="J31" s="53">
        <f t="shared" si="6"/>
        <v>140.71782699072497</v>
      </c>
    </row>
    <row r="32" spans="1:12">
      <c r="A32" s="6" t="s">
        <v>1</v>
      </c>
      <c r="B32" s="7">
        <f t="shared" si="7"/>
        <v>3.1530824487722664</v>
      </c>
      <c r="C32" s="7">
        <f t="shared" si="0"/>
        <v>0</v>
      </c>
      <c r="D32" s="7">
        <f t="shared" si="1"/>
        <v>0.52179070153912821</v>
      </c>
      <c r="E32" s="7">
        <f t="shared" si="2"/>
        <v>0.22264350323299303</v>
      </c>
      <c r="F32" s="7">
        <f t="shared" si="3"/>
        <v>5.0957051228373101E-2</v>
      </c>
      <c r="G32" s="37">
        <f t="shared" si="4"/>
        <v>3.9484737047727609</v>
      </c>
      <c r="H32" s="38">
        <f t="shared" si="5"/>
        <v>14.623976684343559</v>
      </c>
      <c r="I32" s="46">
        <v>45</v>
      </c>
      <c r="J32" s="53">
        <f t="shared" si="6"/>
        <v>177.68131671477425</v>
      </c>
    </row>
    <row r="33" spans="1:10">
      <c r="A33" s="6" t="s">
        <v>2</v>
      </c>
      <c r="B33" s="7">
        <f t="shared" si="7"/>
        <v>2.4104064537518872</v>
      </c>
      <c r="C33" s="7">
        <f t="shared" si="0"/>
        <v>0</v>
      </c>
      <c r="D33" s="7">
        <f t="shared" si="1"/>
        <v>0.69608256947551683</v>
      </c>
      <c r="E33" s="7">
        <f t="shared" si="2"/>
        <v>0.46023268374013881</v>
      </c>
      <c r="F33" s="7">
        <f t="shared" si="3"/>
        <v>0.11508246503336672</v>
      </c>
      <c r="G33" s="37">
        <f t="shared" si="4"/>
        <v>3.6818041720009091</v>
      </c>
      <c r="H33" s="38">
        <f t="shared" si="5"/>
        <v>13.636311748151517</v>
      </c>
      <c r="I33" s="46">
        <v>55</v>
      </c>
      <c r="J33" s="53">
        <f t="shared" si="6"/>
        <v>202.49922946005</v>
      </c>
    </row>
    <row r="34" spans="1:10">
      <c r="A34" s="6" t="s">
        <v>3</v>
      </c>
      <c r="B34" s="7">
        <f t="shared" si="7"/>
        <v>1.7096518885269349</v>
      </c>
      <c r="C34" s="7">
        <f t="shared" si="0"/>
        <v>0</v>
      </c>
      <c r="D34" s="7">
        <f t="shared" si="1"/>
        <v>0.94509008198561739</v>
      </c>
      <c r="E34" s="7">
        <f t="shared" si="2"/>
        <v>0.9009192161572297</v>
      </c>
      <c r="F34" s="7">
        <f t="shared" si="3"/>
        <v>0.34824398339009555</v>
      </c>
      <c r="G34" s="37">
        <f t="shared" si="4"/>
        <v>3.9039051700598781</v>
      </c>
      <c r="H34" s="38">
        <f t="shared" si="5"/>
        <v>14.458908037258809</v>
      </c>
      <c r="I34" s="46">
        <v>65</v>
      </c>
      <c r="J34" s="53">
        <f t="shared" si="6"/>
        <v>253.75383605389209</v>
      </c>
    </row>
    <row r="35" spans="1:10">
      <c r="A35" s="6" t="s">
        <v>4</v>
      </c>
      <c r="B35" s="7">
        <f t="shared" si="7"/>
        <v>1.0627719244810589</v>
      </c>
      <c r="C35" s="7">
        <f t="shared" si="0"/>
        <v>0</v>
      </c>
      <c r="D35" s="7">
        <f t="shared" si="1"/>
        <v>0.89776945656043028</v>
      </c>
      <c r="E35" s="7">
        <f t="shared" si="2"/>
        <v>0.78686523259676477</v>
      </c>
      <c r="F35" s="7">
        <f t="shared" si="3"/>
        <v>0.23308078783268563</v>
      </c>
      <c r="G35" s="37">
        <f t="shared" si="4"/>
        <v>2.9804874014709393</v>
      </c>
      <c r="H35" s="38">
        <f t="shared" si="5"/>
        <v>11.038842227670145</v>
      </c>
      <c r="I35" s="46">
        <v>75</v>
      </c>
      <c r="J35" s="53">
        <f t="shared" si="6"/>
        <v>223.53655511032045</v>
      </c>
    </row>
    <row r="36" spans="1:10" ht="13.5" thickBot="1">
      <c r="A36" s="6" t="s">
        <v>39</v>
      </c>
      <c r="B36" s="7">
        <f t="shared" si="7"/>
        <v>0.48870249836756796</v>
      </c>
      <c r="C36" s="7">
        <f t="shared" si="0"/>
        <v>0</v>
      </c>
      <c r="D36" s="7">
        <f t="shared" si="1"/>
        <v>0.43475087864934336</v>
      </c>
      <c r="E36" s="7">
        <f t="shared" si="2"/>
        <v>0.40555129051696853</v>
      </c>
      <c r="F36" s="7">
        <f t="shared" si="3"/>
        <v>0.19061475504897621</v>
      </c>
      <c r="G36" s="37">
        <f t="shared" si="4"/>
        <v>1.5196194225828561</v>
      </c>
      <c r="H36" s="38">
        <f t="shared" si="5"/>
        <v>5.6282200836402074</v>
      </c>
      <c r="I36" s="46">
        <v>84</v>
      </c>
      <c r="J36" s="55">
        <f t="shared" si="6"/>
        <v>127.64803149695992</v>
      </c>
    </row>
    <row r="37" spans="1:10" ht="13.5" thickBot="1">
      <c r="A37" s="6" t="s">
        <v>55</v>
      </c>
      <c r="B37" s="7">
        <f>SUM(B30:B36)</f>
        <v>17.989072798151771</v>
      </c>
      <c r="C37" s="7">
        <f t="shared" si="0"/>
        <v>0</v>
      </c>
      <c r="D37" s="7">
        <f t="shared" si="1"/>
        <v>4</v>
      </c>
      <c r="E37" s="7">
        <f t="shared" si="2"/>
        <v>3.0000000000000004</v>
      </c>
      <c r="F37" s="7">
        <f t="shared" si="3"/>
        <v>1.0000000000000002</v>
      </c>
      <c r="G37" s="51">
        <f>SUM(G29:G36)</f>
        <v>27</v>
      </c>
      <c r="H37" s="13">
        <f>SUM(H29:H36)</f>
        <v>99.999999999999986</v>
      </c>
      <c r="I37" s="54"/>
      <c r="J37" s="56">
        <f>SUM(J29:J36)/G37</f>
        <v>47.896733156473971</v>
      </c>
    </row>
    <row r="39" spans="1:10">
      <c r="A39" s="34" t="s">
        <v>58</v>
      </c>
    </row>
  </sheetData>
  <mergeCells count="2">
    <mergeCell ref="A4:F4"/>
    <mergeCell ref="G4:G5"/>
  </mergeCells>
  <phoneticPr fontId="5" type="noConversion"/>
  <printOptions gridLines="1" gridLinesSet="0"/>
  <pageMargins left="0.59055118110236227" right="0.59055118110236227" top="0.78740157480314965" bottom="0.78740157480314965" header="0.51181102362204722" footer="0.51181102362204722"/>
  <pageSetup paperSize="9" scale="75" orientation="portrait" cellComments="asDisplayed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0"/>
  <sheetViews>
    <sheetView workbookViewId="0">
      <selection activeCell="J15" sqref="J15"/>
    </sheetView>
  </sheetViews>
  <sheetFormatPr baseColWidth="10" defaultColWidth="10.7109375" defaultRowHeight="12.75"/>
  <cols>
    <col min="1" max="1" width="8.85546875" style="2" customWidth="1"/>
    <col min="2" max="2" width="10.140625" style="2" customWidth="1"/>
    <col min="3" max="4" width="9.28515625" style="2" customWidth="1"/>
    <col min="5" max="5" width="9.7109375" style="2" customWidth="1"/>
    <col min="6" max="16" width="9.5703125" style="2" customWidth="1"/>
    <col min="17" max="17" width="8.140625" style="2" customWidth="1"/>
    <col min="18" max="18" width="7.85546875" style="2" customWidth="1"/>
    <col min="19" max="16384" width="10.7109375" style="2"/>
  </cols>
  <sheetData>
    <row r="1" spans="1:16" ht="15.75" customHeight="1">
      <c r="A1" s="20" t="s">
        <v>63</v>
      </c>
      <c r="B1" s="21"/>
      <c r="C1" s="22"/>
      <c r="D1" s="22"/>
      <c r="E1" s="22"/>
      <c r="F1" s="22"/>
      <c r="G1" s="22"/>
      <c r="H1" s="22"/>
      <c r="I1" s="22"/>
      <c r="J1" s="22"/>
    </row>
    <row r="3" spans="1:16" ht="13.5" thickBot="1"/>
    <row r="4" spans="1:16" ht="41.25" customHeight="1" thickBot="1">
      <c r="A4" s="135" t="s">
        <v>59</v>
      </c>
      <c r="B4" s="136"/>
      <c r="C4" s="136"/>
      <c r="D4" s="136"/>
      <c r="E4" s="136"/>
      <c r="F4" s="136"/>
      <c r="G4" s="137" t="s">
        <v>56</v>
      </c>
      <c r="H4" s="23"/>
      <c r="P4" s="25"/>
    </row>
    <row r="5" spans="1:16" ht="23.25" thickBot="1">
      <c r="A5" s="26" t="s">
        <v>40</v>
      </c>
      <c r="B5" s="41" t="s">
        <v>16</v>
      </c>
      <c r="C5" s="41" t="s">
        <v>18</v>
      </c>
      <c r="D5" s="41" t="s">
        <v>20</v>
      </c>
      <c r="E5" s="41" t="s">
        <v>22</v>
      </c>
      <c r="F5" s="41" t="s">
        <v>24</v>
      </c>
      <c r="G5" s="138"/>
      <c r="H5" s="23"/>
      <c r="I5" s="23"/>
      <c r="P5" s="25"/>
    </row>
    <row r="6" spans="1:16">
      <c r="A6" s="28" t="s">
        <v>41</v>
      </c>
      <c r="B6" s="29" t="s">
        <v>42</v>
      </c>
      <c r="C6" s="29" t="s">
        <v>43</v>
      </c>
      <c r="D6" s="29" t="s">
        <v>44</v>
      </c>
      <c r="E6" s="29" t="s">
        <v>45</v>
      </c>
      <c r="F6" s="43" t="s">
        <v>46</v>
      </c>
      <c r="G6" s="47" t="s">
        <v>11</v>
      </c>
      <c r="H6" s="23"/>
      <c r="I6" s="23"/>
      <c r="P6" s="25"/>
    </row>
    <row r="7" spans="1:16">
      <c r="A7" s="31" t="s">
        <v>37</v>
      </c>
      <c r="B7" s="53">
        <v>4.9068414048462659</v>
      </c>
      <c r="C7" s="53">
        <v>0.39029696795121738</v>
      </c>
      <c r="D7" s="53">
        <v>0.43854157592668153</v>
      </c>
      <c r="E7" s="53">
        <v>0.35869927293789189</v>
      </c>
      <c r="F7" s="53">
        <v>0</v>
      </c>
      <c r="G7" s="130">
        <v>6.6088794926004226</v>
      </c>
      <c r="H7" s="23"/>
      <c r="I7" s="23"/>
      <c r="P7" s="25"/>
    </row>
    <row r="8" spans="1:16">
      <c r="A8" s="31" t="s">
        <v>47</v>
      </c>
      <c r="B8" s="53">
        <v>30.294779664029321</v>
      </c>
      <c r="C8" s="53">
        <v>10.379949543528124</v>
      </c>
      <c r="D8" s="53">
        <v>3.3173536058729445</v>
      </c>
      <c r="E8" s="53">
        <v>3.7584021666105669</v>
      </c>
      <c r="F8" s="53">
        <v>1.3287043051750125</v>
      </c>
      <c r="G8" s="130">
        <v>52.871035940803388</v>
      </c>
      <c r="H8" s="23"/>
      <c r="I8" s="23"/>
      <c r="P8" s="25"/>
    </row>
    <row r="9" spans="1:16">
      <c r="A9" s="31" t="s">
        <v>0</v>
      </c>
      <c r="B9" s="53">
        <v>23.491571604204914</v>
      </c>
      <c r="C9" s="129">
        <v>13.511062864467796</v>
      </c>
      <c r="D9" s="129">
        <v>11.587666684485884</v>
      </c>
      <c r="E9" s="129">
        <v>4.88766748429284</v>
      </c>
      <c r="F9" s="129">
        <v>5.3259090131606417</v>
      </c>
      <c r="G9" s="130">
        <v>61.682875264270614</v>
      </c>
      <c r="H9" s="23"/>
      <c r="I9" s="23"/>
      <c r="P9" s="25"/>
    </row>
    <row r="10" spans="1:16">
      <c r="A10" s="31" t="s">
        <v>1</v>
      </c>
      <c r="B10" s="53">
        <v>20.377330318768305</v>
      </c>
      <c r="C10" s="129">
        <v>21.958668628261957</v>
      </c>
      <c r="D10" s="129">
        <v>11.551127784212593</v>
      </c>
      <c r="E10" s="129">
        <v>10.460889907508978</v>
      </c>
      <c r="F10" s="129">
        <v>7.8195551010829076</v>
      </c>
      <c r="G10" s="130">
        <v>76.002114164904867</v>
      </c>
      <c r="H10" s="23"/>
      <c r="I10" s="23"/>
      <c r="P10" s="25"/>
    </row>
    <row r="11" spans="1:16">
      <c r="A11" s="31" t="s">
        <v>2</v>
      </c>
      <c r="B11" s="53">
        <v>15.9107343400253</v>
      </c>
      <c r="C11" s="129">
        <v>20.897469029126626</v>
      </c>
      <c r="D11" s="129">
        <v>20.983289379812131</v>
      </c>
      <c r="E11" s="129">
        <v>15.901268779174238</v>
      </c>
      <c r="F11" s="129">
        <v>10.909491305392043</v>
      </c>
      <c r="G11" s="130">
        <v>88.118393234672311</v>
      </c>
      <c r="H11" s="23"/>
      <c r="I11" s="23"/>
      <c r="P11" s="25"/>
    </row>
    <row r="12" spans="1:16">
      <c r="A12" s="31" t="s">
        <v>3</v>
      </c>
      <c r="B12" s="53">
        <v>3.8823360565816616</v>
      </c>
      <c r="C12" s="129">
        <v>12.433746264731642</v>
      </c>
      <c r="D12" s="129">
        <v>24.495679455333214</v>
      </c>
      <c r="E12" s="129">
        <v>30.668787836189757</v>
      </c>
      <c r="F12" s="129">
        <v>40.208253154977349</v>
      </c>
      <c r="G12" s="130">
        <v>114.55391120507399</v>
      </c>
      <c r="H12" s="23"/>
      <c r="I12" s="23"/>
      <c r="P12" s="25"/>
    </row>
    <row r="13" spans="1:16">
      <c r="A13" s="31" t="s">
        <v>4</v>
      </c>
      <c r="B13" s="53">
        <v>1.1364066115442142</v>
      </c>
      <c r="C13" s="129">
        <v>15.441910683618328</v>
      </c>
      <c r="D13" s="129">
        <v>18.671025482598878</v>
      </c>
      <c r="E13" s="129">
        <v>23.447554354921284</v>
      </c>
      <c r="F13" s="129">
        <v>24.631097152721047</v>
      </c>
      <c r="G13" s="130">
        <v>85.915433403805508</v>
      </c>
      <c r="H13" s="23"/>
      <c r="I13" s="23"/>
      <c r="P13" s="25"/>
    </row>
    <row r="14" spans="1:16">
      <c r="A14" s="31" t="s">
        <v>5</v>
      </c>
      <c r="B14" s="53">
        <v>0</v>
      </c>
      <c r="C14" s="129">
        <v>4.9868960183143072</v>
      </c>
      <c r="D14" s="129">
        <v>8.9553160317576896</v>
      </c>
      <c r="E14" s="129">
        <v>10.516730198364433</v>
      </c>
      <c r="F14" s="129">
        <v>9.7769899674910032</v>
      </c>
      <c r="G14" s="130">
        <v>35.24735729386893</v>
      </c>
      <c r="H14" s="23"/>
      <c r="I14" s="23"/>
      <c r="P14" s="25"/>
    </row>
    <row r="15" spans="1:16" ht="13.5" thickBot="1">
      <c r="A15" s="32" t="s">
        <v>11</v>
      </c>
      <c r="B15" s="99">
        <f t="shared" ref="B15:G15" si="0">SUM(B7:B14)</f>
        <v>99.999999999999986</v>
      </c>
      <c r="C15" s="99">
        <f t="shared" si="0"/>
        <v>100</v>
      </c>
      <c r="D15" s="99">
        <f t="shared" si="0"/>
        <v>100.00000000000001</v>
      </c>
      <c r="E15" s="99">
        <f t="shared" si="0"/>
        <v>99.999999999999986</v>
      </c>
      <c r="F15" s="99">
        <f t="shared" si="0"/>
        <v>100</v>
      </c>
      <c r="G15" s="33">
        <f t="shared" si="0"/>
        <v>521.00000000000011</v>
      </c>
      <c r="H15" s="15"/>
      <c r="I15" s="23"/>
    </row>
    <row r="16" spans="1:16">
      <c r="A16" s="58"/>
      <c r="B16" s="59"/>
      <c r="C16" s="59"/>
      <c r="D16" s="59"/>
      <c r="E16" s="59"/>
      <c r="F16" s="59"/>
      <c r="G16" s="59"/>
      <c r="H16" s="15"/>
      <c r="I16" s="23"/>
    </row>
    <row r="17" spans="1:12">
      <c r="A17" s="58"/>
      <c r="B17" s="59"/>
      <c r="C17" s="59"/>
      <c r="D17" s="59"/>
      <c r="E17" s="59"/>
      <c r="F17" s="59"/>
      <c r="G17" s="59"/>
      <c r="H17" s="15"/>
      <c r="I17" s="23"/>
    </row>
    <row r="18" spans="1:12">
      <c r="A18" s="58"/>
      <c r="B18" s="59"/>
      <c r="C18" s="59"/>
      <c r="D18" s="59"/>
      <c r="E18" s="59"/>
      <c r="F18" s="59"/>
      <c r="G18" s="59"/>
      <c r="H18" s="15"/>
      <c r="I18" s="23"/>
    </row>
    <row r="19" spans="1:12">
      <c r="A19" s="15"/>
      <c r="B19" s="15"/>
      <c r="C19" s="15"/>
      <c r="D19" s="15"/>
      <c r="E19" s="15"/>
      <c r="F19" s="15"/>
      <c r="G19" s="15"/>
      <c r="H19" s="15"/>
      <c r="I19" s="15"/>
    </row>
    <row r="20" spans="1:12">
      <c r="A20" s="34" t="s">
        <v>79</v>
      </c>
    </row>
    <row r="22" spans="1:12" ht="12.75" customHeight="1">
      <c r="B22" s="5" t="s">
        <v>49</v>
      </c>
      <c r="C22" s="5" t="s">
        <v>50</v>
      </c>
      <c r="D22" s="5" t="s">
        <v>51</v>
      </c>
      <c r="E22" s="5" t="s">
        <v>52</v>
      </c>
      <c r="F22" s="5" t="s">
        <v>53</v>
      </c>
      <c r="G22" s="5" t="s">
        <v>11</v>
      </c>
      <c r="I22"/>
      <c r="J22"/>
      <c r="K22" s="10"/>
      <c r="L22" s="10"/>
    </row>
    <row r="23" spans="1:12">
      <c r="B23" s="35">
        <v>19</v>
      </c>
      <c r="C23" s="35">
        <v>0</v>
      </c>
      <c r="D23" s="35">
        <v>4</v>
      </c>
      <c r="E23" s="35">
        <v>3</v>
      </c>
      <c r="F23" s="35">
        <v>1</v>
      </c>
      <c r="G23" s="50">
        <f>SUM(B23:F23)</f>
        <v>27</v>
      </c>
      <c r="I23"/>
      <c r="J23"/>
      <c r="K23" s="10"/>
      <c r="L23" s="10"/>
    </row>
    <row r="24" spans="1:12">
      <c r="J24" s="120"/>
      <c r="K24" s="10"/>
      <c r="L24" s="10"/>
    </row>
    <row r="25" spans="1:12">
      <c r="J25" s="120"/>
      <c r="K25" s="10"/>
      <c r="L25" s="10"/>
    </row>
    <row r="26" spans="1:12">
      <c r="A26" s="34" t="s">
        <v>57</v>
      </c>
    </row>
    <row r="27" spans="1:12" ht="13.5" thickBot="1">
      <c r="A27" s="34"/>
    </row>
    <row r="28" spans="1:12" ht="51">
      <c r="A28" s="12" t="s">
        <v>12</v>
      </c>
      <c r="B28" s="29" t="s">
        <v>42</v>
      </c>
      <c r="C28" s="29" t="s">
        <v>43</v>
      </c>
      <c r="D28" s="29" t="s">
        <v>44</v>
      </c>
      <c r="E28" s="29" t="s">
        <v>45</v>
      </c>
      <c r="F28" s="30" t="s">
        <v>46</v>
      </c>
      <c r="G28" s="36" t="s">
        <v>54</v>
      </c>
      <c r="H28" s="6" t="s">
        <v>13</v>
      </c>
      <c r="I28" s="52" t="s">
        <v>61</v>
      </c>
      <c r="J28" s="52" t="s">
        <v>14</v>
      </c>
    </row>
    <row r="29" spans="1:12">
      <c r="A29" s="31" t="s">
        <v>37</v>
      </c>
      <c r="B29" s="7">
        <f>(B7*$B$23)/100</f>
        <v>0.93229986692079048</v>
      </c>
      <c r="C29" s="7">
        <f>(C7*$C$23)/100</f>
        <v>0</v>
      </c>
      <c r="D29" s="7">
        <f>(D7*$D$23)/100</f>
        <v>1.7541663037067261E-2</v>
      </c>
      <c r="E29" s="7">
        <f>(E7*$E$23)/100</f>
        <v>1.0760978188136755E-2</v>
      </c>
      <c r="F29" s="7">
        <f>(F7*$F$23)/100</f>
        <v>0</v>
      </c>
      <c r="G29" s="37">
        <f t="shared" ref="G29:G36" si="1">SUM(B29:F29)</f>
        <v>0.96060250814599446</v>
      </c>
      <c r="H29" s="38">
        <f>(G29/$G$37)*100</f>
        <v>3.5577870672073875</v>
      </c>
      <c r="I29" s="46">
        <v>19</v>
      </c>
      <c r="J29" s="53">
        <f>I29*G29</f>
        <v>18.251447654773894</v>
      </c>
    </row>
    <row r="30" spans="1:12">
      <c r="A30" s="31" t="s">
        <v>47</v>
      </c>
      <c r="B30" s="7">
        <f t="shared" ref="B30:B36" si="2">(B8*$B$23)/100</f>
        <v>5.7560081361655708</v>
      </c>
      <c r="C30" s="7">
        <f t="shared" ref="C30:C36" si="3">(C8*$C$23)/100</f>
        <v>0</v>
      </c>
      <c r="D30" s="7">
        <f t="shared" ref="D30:D36" si="4">(D8*$D$23)/100</f>
        <v>0.13269414423491777</v>
      </c>
      <c r="E30" s="7">
        <f t="shared" ref="E30:E36" si="5">(E8*$E$23)/100</f>
        <v>0.112752064998317</v>
      </c>
      <c r="F30" s="7">
        <f t="shared" ref="F30:F36" si="6">(F8*$F$23)/100</f>
        <v>1.3287043051750125E-2</v>
      </c>
      <c r="G30" s="37">
        <f t="shared" si="1"/>
        <v>6.0147413884505561</v>
      </c>
      <c r="H30" s="38">
        <f t="shared" ref="H30:H36" si="7">(G30/$G$37)*100</f>
        <v>22.276819957224284</v>
      </c>
      <c r="I30" s="46">
        <v>25</v>
      </c>
      <c r="J30" s="53">
        <f t="shared" ref="J30:J36" si="8">I30*G30</f>
        <v>150.36853471126389</v>
      </c>
    </row>
    <row r="31" spans="1:12">
      <c r="A31" s="6" t="s">
        <v>0</v>
      </c>
      <c r="B31" s="7">
        <f t="shared" si="2"/>
        <v>4.4633986047989342</v>
      </c>
      <c r="C31" s="7">
        <f t="shared" si="3"/>
        <v>0</v>
      </c>
      <c r="D31" s="7">
        <f t="shared" si="4"/>
        <v>0.46350666737943536</v>
      </c>
      <c r="E31" s="7">
        <f t="shared" si="5"/>
        <v>0.14663002452878518</v>
      </c>
      <c r="F31" s="7">
        <f t="shared" si="6"/>
        <v>5.3259090131606415E-2</v>
      </c>
      <c r="G31" s="37">
        <f t="shared" si="1"/>
        <v>5.1267943868387613</v>
      </c>
      <c r="H31" s="38">
        <f t="shared" si="7"/>
        <v>18.988127358662084</v>
      </c>
      <c r="I31" s="46">
        <v>35</v>
      </c>
      <c r="J31" s="53">
        <f t="shared" si="8"/>
        <v>179.43780353935665</v>
      </c>
    </row>
    <row r="32" spans="1:12">
      <c r="A32" s="6" t="s">
        <v>1</v>
      </c>
      <c r="B32" s="7">
        <f t="shared" si="2"/>
        <v>3.8716927605659777</v>
      </c>
      <c r="C32" s="7">
        <f t="shared" si="3"/>
        <v>0</v>
      </c>
      <c r="D32" s="7">
        <f t="shared" si="4"/>
        <v>0.46204511136850374</v>
      </c>
      <c r="E32" s="7">
        <f t="shared" si="5"/>
        <v>0.31382669722526935</v>
      </c>
      <c r="F32" s="7">
        <f t="shared" si="6"/>
        <v>7.8195551010829076E-2</v>
      </c>
      <c r="G32" s="37">
        <f t="shared" si="1"/>
        <v>4.7257601201705794</v>
      </c>
      <c r="H32" s="38">
        <f t="shared" si="7"/>
        <v>17.50281525989104</v>
      </c>
      <c r="I32" s="46">
        <v>45</v>
      </c>
      <c r="J32" s="53">
        <f t="shared" si="8"/>
        <v>212.65920540767607</v>
      </c>
    </row>
    <row r="33" spans="1:10">
      <c r="A33" s="6" t="s">
        <v>2</v>
      </c>
      <c r="B33" s="7">
        <f t="shared" si="2"/>
        <v>3.0230395246048065</v>
      </c>
      <c r="C33" s="7">
        <f t="shared" si="3"/>
        <v>0</v>
      </c>
      <c r="D33" s="7">
        <f t="shared" si="4"/>
        <v>0.83933157519248525</v>
      </c>
      <c r="E33" s="7">
        <f t="shared" si="5"/>
        <v>0.47703806337522714</v>
      </c>
      <c r="F33" s="7">
        <f t="shared" si="6"/>
        <v>0.10909491305392044</v>
      </c>
      <c r="G33" s="37">
        <f t="shared" si="1"/>
        <v>4.4485040762264392</v>
      </c>
      <c r="H33" s="38">
        <f t="shared" si="7"/>
        <v>16.475941023060887</v>
      </c>
      <c r="I33" s="46">
        <v>55</v>
      </c>
      <c r="J33" s="53">
        <f t="shared" si="8"/>
        <v>244.66772419245416</v>
      </c>
    </row>
    <row r="34" spans="1:10">
      <c r="A34" s="6" t="s">
        <v>3</v>
      </c>
      <c r="B34" s="7">
        <f t="shared" si="2"/>
        <v>0.73764385075051564</v>
      </c>
      <c r="C34" s="7">
        <f t="shared" si="3"/>
        <v>0</v>
      </c>
      <c r="D34" s="7">
        <f t="shared" si="4"/>
        <v>0.97982717821332854</v>
      </c>
      <c r="E34" s="7">
        <f t="shared" si="5"/>
        <v>0.92006363508569278</v>
      </c>
      <c r="F34" s="7">
        <f t="shared" si="6"/>
        <v>0.40208253154977347</v>
      </c>
      <c r="G34" s="37">
        <f t="shared" si="1"/>
        <v>3.0396171955993103</v>
      </c>
      <c r="H34" s="38">
        <f t="shared" si="7"/>
        <v>11.257841465182631</v>
      </c>
      <c r="I34" s="46">
        <v>65</v>
      </c>
      <c r="J34" s="53">
        <f t="shared" si="8"/>
        <v>197.57511771395517</v>
      </c>
    </row>
    <row r="35" spans="1:10">
      <c r="A35" s="6" t="s">
        <v>4</v>
      </c>
      <c r="B35" s="7">
        <f t="shared" si="2"/>
        <v>0.21591725619340071</v>
      </c>
      <c r="C35" s="7">
        <f t="shared" si="3"/>
        <v>0</v>
      </c>
      <c r="D35" s="7">
        <f t="shared" si="4"/>
        <v>0.74684101930395519</v>
      </c>
      <c r="E35" s="7">
        <f t="shared" si="5"/>
        <v>0.70342663064763855</v>
      </c>
      <c r="F35" s="7">
        <f t="shared" si="6"/>
        <v>0.24631097152721046</v>
      </c>
      <c r="G35" s="37">
        <f t="shared" si="1"/>
        <v>1.912495877672205</v>
      </c>
      <c r="H35" s="38">
        <f t="shared" si="7"/>
        <v>7.0833180654526124</v>
      </c>
      <c r="I35" s="46">
        <v>75</v>
      </c>
      <c r="J35" s="53">
        <f t="shared" si="8"/>
        <v>143.43719082541537</v>
      </c>
    </row>
    <row r="36" spans="1:10" ht="13.5" thickBot="1">
      <c r="A36" s="6" t="s">
        <v>39</v>
      </c>
      <c r="B36" s="7">
        <f t="shared" si="2"/>
        <v>0</v>
      </c>
      <c r="C36" s="7">
        <f t="shared" si="3"/>
        <v>0</v>
      </c>
      <c r="D36" s="7">
        <f t="shared" si="4"/>
        <v>0.35821264127030761</v>
      </c>
      <c r="E36" s="7">
        <f t="shared" si="5"/>
        <v>0.31550190595093297</v>
      </c>
      <c r="F36" s="7">
        <f t="shared" si="6"/>
        <v>9.7769899674910038E-2</v>
      </c>
      <c r="G36" s="37">
        <f t="shared" si="1"/>
        <v>0.77148444689615059</v>
      </c>
      <c r="H36" s="38">
        <f t="shared" si="7"/>
        <v>2.8573498033190767</v>
      </c>
      <c r="I36" s="46">
        <v>84</v>
      </c>
      <c r="J36" s="55">
        <f t="shared" si="8"/>
        <v>64.804693539276656</v>
      </c>
    </row>
    <row r="37" spans="1:10" ht="13.5" thickBot="1">
      <c r="A37" s="6" t="s">
        <v>55</v>
      </c>
      <c r="B37" s="13">
        <f>SUM(B30:B36)</f>
        <v>18.067700133079207</v>
      </c>
      <c r="C37" s="13">
        <f>(C15*$C$23)/100</f>
        <v>0</v>
      </c>
      <c r="D37" s="13">
        <f>(D15*$D$23)/100</f>
        <v>4.0000000000000009</v>
      </c>
      <c r="E37" s="13">
        <f>(E15*$E$23)/100</f>
        <v>2.9999999999999996</v>
      </c>
      <c r="F37" s="13">
        <f>(F15*$F$23)/100</f>
        <v>1</v>
      </c>
      <c r="G37" s="51">
        <f>SUM(G29:G36)</f>
        <v>26.999999999999996</v>
      </c>
      <c r="H37" s="13">
        <f>SUM(H29:H36)</f>
        <v>100.00000000000001</v>
      </c>
      <c r="I37" s="54"/>
      <c r="J37" s="56">
        <f>SUM(J29:J36)/G37</f>
        <v>44.859322873487848</v>
      </c>
    </row>
    <row r="39" spans="1:10">
      <c r="A39" s="34" t="s">
        <v>58</v>
      </c>
    </row>
    <row r="41" spans="1:10">
      <c r="A41" s="14"/>
      <c r="B41" s="15"/>
    </row>
    <row r="42" spans="1:10">
      <c r="A42" s="16"/>
      <c r="B42" s="17"/>
    </row>
    <row r="43" spans="1:10">
      <c r="A43" s="16"/>
      <c r="B43" s="17"/>
    </row>
    <row r="44" spans="1:10">
      <c r="A44" s="16"/>
      <c r="B44" s="17"/>
    </row>
    <row r="45" spans="1:10">
      <c r="A45" s="16"/>
      <c r="B45" s="17"/>
    </row>
    <row r="46" spans="1:10">
      <c r="A46" s="16"/>
      <c r="B46" s="17"/>
    </row>
    <row r="47" spans="1:10">
      <c r="A47" s="16"/>
      <c r="B47" s="17"/>
    </row>
    <row r="48" spans="1:10">
      <c r="A48" s="16"/>
      <c r="B48" s="17"/>
    </row>
    <row r="49" spans="1:2">
      <c r="A49" s="15"/>
      <c r="B49" s="17"/>
    </row>
    <row r="50" spans="1:2">
      <c r="A50" s="15"/>
      <c r="B50" s="15"/>
    </row>
  </sheetData>
  <mergeCells count="2">
    <mergeCell ref="A4:F4"/>
    <mergeCell ref="G4:G5"/>
  </mergeCells>
  <phoneticPr fontId="5" type="noConversion"/>
  <printOptions gridLines="1" gridLinesSet="0"/>
  <pageMargins left="0.59055118110236227" right="0.59055118110236227" top="0.78740157480314965" bottom="0.78740157480314965" header="0.51181102362204722" footer="0.51181102362204722"/>
  <pageSetup paperSize="9" scale="75" orientation="portrait" cellComments="asDisplayed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56"/>
  <sheetViews>
    <sheetView workbookViewId="0">
      <selection activeCell="B5" sqref="B5:F5"/>
    </sheetView>
  </sheetViews>
  <sheetFormatPr baseColWidth="10" defaultColWidth="10.7109375" defaultRowHeight="12.75"/>
  <cols>
    <col min="1" max="1" width="8.85546875" style="2" customWidth="1"/>
    <col min="2" max="2" width="10.140625" style="2" customWidth="1"/>
    <col min="3" max="4" width="9.28515625" style="2" customWidth="1"/>
    <col min="5" max="5" width="9.7109375" style="2" customWidth="1"/>
    <col min="6" max="16" width="9.5703125" style="2" customWidth="1"/>
    <col min="17" max="17" width="8.140625" style="2" customWidth="1"/>
    <col min="18" max="18" width="7.85546875" style="2" customWidth="1"/>
    <col min="19" max="16384" width="10.7109375" style="2"/>
  </cols>
  <sheetData>
    <row r="1" spans="1:16" ht="15.75" customHeight="1">
      <c r="A1" s="20" t="s">
        <v>63</v>
      </c>
      <c r="B1" s="21"/>
      <c r="C1" s="22"/>
      <c r="D1" s="22"/>
      <c r="E1" s="22"/>
      <c r="F1" s="22"/>
      <c r="G1" s="22"/>
      <c r="H1" s="22"/>
      <c r="I1" s="22"/>
      <c r="J1" s="22"/>
    </row>
    <row r="3" spans="1:16" ht="13.5" thickBot="1"/>
    <row r="4" spans="1:16" ht="41.25" customHeight="1" thickBot="1">
      <c r="A4" s="135" t="s">
        <v>60</v>
      </c>
      <c r="B4" s="136"/>
      <c r="C4" s="136"/>
      <c r="D4" s="136"/>
      <c r="E4" s="136"/>
      <c r="F4" s="136"/>
      <c r="G4" s="137" t="s">
        <v>56</v>
      </c>
      <c r="H4" s="23"/>
      <c r="P4" s="25"/>
    </row>
    <row r="5" spans="1:16" ht="23.25" thickBot="1">
      <c r="A5" s="26" t="s">
        <v>40</v>
      </c>
      <c r="B5" s="127" t="s">
        <v>81</v>
      </c>
      <c r="C5" s="125" t="s">
        <v>82</v>
      </c>
      <c r="D5" s="126" t="s">
        <v>83</v>
      </c>
      <c r="E5" s="127" t="s">
        <v>84</v>
      </c>
      <c r="F5" s="128" t="s">
        <v>85</v>
      </c>
      <c r="G5" s="138"/>
      <c r="H5" s="23"/>
      <c r="I5" s="23"/>
      <c r="P5" s="25"/>
    </row>
    <row r="6" spans="1:16">
      <c r="A6" s="28" t="s">
        <v>41</v>
      </c>
      <c r="B6" s="29" t="s">
        <v>42</v>
      </c>
      <c r="C6" s="29" t="s">
        <v>43</v>
      </c>
      <c r="D6" s="29" t="s">
        <v>44</v>
      </c>
      <c r="E6" s="29" t="s">
        <v>45</v>
      </c>
      <c r="F6" s="43" t="s">
        <v>46</v>
      </c>
      <c r="G6" s="47" t="s">
        <v>11</v>
      </c>
      <c r="H6" s="23"/>
      <c r="I6" s="23"/>
      <c r="P6" s="25"/>
    </row>
    <row r="7" spans="1:16">
      <c r="A7" s="31" t="s">
        <v>37</v>
      </c>
      <c r="B7" s="18">
        <v>5.6559073361876742</v>
      </c>
      <c r="C7" s="18">
        <v>0.87160731777703104</v>
      </c>
      <c r="D7" s="18">
        <v>0.43799399074735251</v>
      </c>
      <c r="E7" s="40">
        <v>0.44188506060498328</v>
      </c>
      <c r="F7" s="40">
        <v>0</v>
      </c>
      <c r="G7" s="48">
        <v>8</v>
      </c>
      <c r="H7" s="23"/>
      <c r="I7" s="23"/>
      <c r="P7" s="25"/>
    </row>
    <row r="8" spans="1:16">
      <c r="A8" s="31" t="s">
        <v>47</v>
      </c>
      <c r="B8" s="18">
        <v>29.407692286819078</v>
      </c>
      <c r="C8" s="18">
        <v>7.5771611866264372</v>
      </c>
      <c r="D8" s="18">
        <v>3.8648093232139873</v>
      </c>
      <c r="E8" s="40">
        <v>2.1790121612019018</v>
      </c>
      <c r="F8" s="40">
        <v>0.75455662585092953</v>
      </c>
      <c r="G8" s="48">
        <v>47</v>
      </c>
      <c r="H8" s="23"/>
      <c r="I8" s="23"/>
      <c r="P8" s="25"/>
    </row>
    <row r="9" spans="1:16">
      <c r="A9" s="31" t="s">
        <v>0</v>
      </c>
      <c r="B9" s="18">
        <v>13.956092279966747</v>
      </c>
      <c r="C9" s="18">
        <v>18.201897236763472</v>
      </c>
      <c r="D9" s="18">
        <v>3.4835801124556878</v>
      </c>
      <c r="E9" s="40">
        <v>4.448652156648774</v>
      </c>
      <c r="F9" s="40">
        <v>4.7445513540739901</v>
      </c>
      <c r="G9" s="48">
        <v>47</v>
      </c>
      <c r="H9" s="23"/>
      <c r="I9" s="23"/>
      <c r="P9" s="25"/>
    </row>
    <row r="10" spans="1:16">
      <c r="A10" s="31" t="s">
        <v>1</v>
      </c>
      <c r="B10" s="18">
        <v>16.851305391008562</v>
      </c>
      <c r="C10" s="18">
        <v>14.168477788289746</v>
      </c>
      <c r="D10" s="18">
        <v>9.6723046893255393</v>
      </c>
      <c r="E10" s="40">
        <v>5.0957002786403134</v>
      </c>
      <c r="F10" s="40">
        <v>1.9373462237896786</v>
      </c>
      <c r="G10" s="48">
        <v>50</v>
      </c>
      <c r="H10" s="23"/>
      <c r="I10" s="23"/>
      <c r="P10" s="25"/>
    </row>
    <row r="11" spans="1:16">
      <c r="A11" s="31" t="s">
        <v>2</v>
      </c>
      <c r="B11" s="18">
        <v>11.715323067479805</v>
      </c>
      <c r="C11" s="18">
        <v>19.394178374444166</v>
      </c>
      <c r="D11" s="18">
        <v>12.965121639076269</v>
      </c>
      <c r="E11" s="40">
        <v>15.21599112500383</v>
      </c>
      <c r="F11" s="40">
        <v>11.100950119811694</v>
      </c>
      <c r="G11" s="48">
        <v>73</v>
      </c>
      <c r="H11" s="23"/>
      <c r="I11" s="23"/>
      <c r="P11" s="25"/>
    </row>
    <row r="12" spans="1:16">
      <c r="A12" s="31" t="s">
        <v>3</v>
      </c>
      <c r="B12" s="18">
        <v>11.538728717876772</v>
      </c>
      <c r="C12" s="18">
        <v>12.76338462499729</v>
      </c>
      <c r="D12" s="18">
        <v>25.178531196720545</v>
      </c>
      <c r="E12" s="40">
        <v>28.918034007256061</v>
      </c>
      <c r="F12" s="40">
        <v>29.596868521318598</v>
      </c>
      <c r="G12" s="48">
        <v>112</v>
      </c>
      <c r="H12" s="23"/>
      <c r="I12" s="23"/>
      <c r="P12" s="25"/>
    </row>
    <row r="13" spans="1:16">
      <c r="A13" s="31" t="s">
        <v>4</v>
      </c>
      <c r="B13" s="18">
        <v>9.0347610694945981</v>
      </c>
      <c r="C13" s="18">
        <v>15.272937318320249</v>
      </c>
      <c r="D13" s="18">
        <v>31.027892480897677</v>
      </c>
      <c r="E13" s="40">
        <v>28.772743150756302</v>
      </c>
      <c r="F13" s="40">
        <v>25.301506464056761</v>
      </c>
      <c r="G13" s="48">
        <v>113</v>
      </c>
      <c r="H13" s="23"/>
      <c r="I13" s="23"/>
      <c r="P13" s="25"/>
    </row>
    <row r="14" spans="1:16">
      <c r="A14" s="31" t="s">
        <v>5</v>
      </c>
      <c r="B14" s="39">
        <v>1.840189851166776</v>
      </c>
      <c r="C14" s="39">
        <v>11.750356152781601</v>
      </c>
      <c r="D14" s="39">
        <v>13.369766567562936</v>
      </c>
      <c r="E14" s="39">
        <v>14.927982059887851</v>
      </c>
      <c r="F14" s="44">
        <v>26.564220691098345</v>
      </c>
      <c r="G14" s="48">
        <v>71</v>
      </c>
      <c r="H14" s="23"/>
      <c r="I14" s="23"/>
      <c r="P14" s="25"/>
    </row>
    <row r="15" spans="1:16" ht="13.5" thickBot="1">
      <c r="A15" s="32" t="s">
        <v>11</v>
      </c>
      <c r="B15" s="33">
        <f t="shared" ref="B15:G15" si="0">SUM(B7:B14)</f>
        <v>99.999999999999986</v>
      </c>
      <c r="C15" s="33">
        <f t="shared" si="0"/>
        <v>99.999999999999986</v>
      </c>
      <c r="D15" s="33">
        <f t="shared" si="0"/>
        <v>99.999999999999986</v>
      </c>
      <c r="E15" s="33">
        <f t="shared" si="0"/>
        <v>100.00000000000001</v>
      </c>
      <c r="F15" s="45">
        <f t="shared" si="0"/>
        <v>99.999999999999986</v>
      </c>
      <c r="G15" s="57">
        <f t="shared" si="0"/>
        <v>521</v>
      </c>
      <c r="H15" s="15"/>
      <c r="I15" s="23"/>
    </row>
    <row r="16" spans="1:16">
      <c r="A16" s="58"/>
      <c r="B16" s="59"/>
      <c r="C16" s="59"/>
      <c r="D16" s="59"/>
      <c r="E16" s="59"/>
      <c r="F16" s="59"/>
      <c r="G16" s="59"/>
      <c r="H16" s="15"/>
      <c r="I16" s="23"/>
    </row>
    <row r="17" spans="1:12">
      <c r="A17" s="58"/>
      <c r="B17" s="59"/>
      <c r="C17" s="59"/>
      <c r="D17" s="59"/>
      <c r="E17" s="59"/>
      <c r="F17" s="59"/>
      <c r="G17" s="59"/>
      <c r="H17" s="15"/>
      <c r="I17" s="23"/>
    </row>
    <row r="18" spans="1:12">
      <c r="A18" s="58"/>
      <c r="B18" s="59"/>
      <c r="C18" s="59"/>
      <c r="D18" s="59"/>
      <c r="E18" s="59"/>
      <c r="F18" s="59"/>
      <c r="G18" s="59"/>
      <c r="H18" s="15"/>
      <c r="I18" s="23"/>
    </row>
    <row r="19" spans="1:12">
      <c r="A19" s="15"/>
      <c r="B19" s="15"/>
      <c r="C19" s="15"/>
      <c r="D19" s="15"/>
      <c r="E19" s="15"/>
      <c r="F19" s="15"/>
      <c r="G19" s="15"/>
      <c r="H19" s="15"/>
      <c r="I19" s="15"/>
    </row>
    <row r="20" spans="1:12">
      <c r="A20" s="34" t="s">
        <v>79</v>
      </c>
    </row>
    <row r="21" spans="1:12">
      <c r="I21"/>
      <c r="J21"/>
    </row>
    <row r="22" spans="1:12" ht="12.75" customHeight="1">
      <c r="B22" s="5" t="s">
        <v>49</v>
      </c>
      <c r="C22" s="5" t="s">
        <v>50</v>
      </c>
      <c r="D22" s="5" t="s">
        <v>51</v>
      </c>
      <c r="E22" s="5" t="s">
        <v>52</v>
      </c>
      <c r="F22" s="5" t="s">
        <v>53</v>
      </c>
      <c r="G22" s="5" t="s">
        <v>11</v>
      </c>
      <c r="I22"/>
      <c r="J22"/>
      <c r="K22" s="10"/>
      <c r="L22" s="10"/>
    </row>
    <row r="23" spans="1:12">
      <c r="B23" s="35">
        <v>19</v>
      </c>
      <c r="C23" s="35">
        <v>0</v>
      </c>
      <c r="D23" s="35">
        <v>4</v>
      </c>
      <c r="E23" s="35">
        <v>3</v>
      </c>
      <c r="F23" s="35">
        <v>1</v>
      </c>
      <c r="G23" s="50">
        <f>SUM(B23:F23)</f>
        <v>27</v>
      </c>
      <c r="I23"/>
      <c r="J23"/>
      <c r="K23" s="10"/>
      <c r="L23" s="10"/>
    </row>
    <row r="24" spans="1:12">
      <c r="J24" s="120"/>
      <c r="K24" s="10"/>
      <c r="L24" s="10"/>
    </row>
    <row r="25" spans="1:12">
      <c r="J25" s="120"/>
      <c r="K25" s="10"/>
      <c r="L25" s="10"/>
    </row>
    <row r="26" spans="1:12">
      <c r="A26" s="34" t="s">
        <v>57</v>
      </c>
    </row>
    <row r="27" spans="1:12" ht="13.5" thickBot="1">
      <c r="A27" s="34"/>
    </row>
    <row r="28" spans="1:12" ht="51">
      <c r="A28" s="12" t="s">
        <v>12</v>
      </c>
      <c r="B28" s="29" t="s">
        <v>42</v>
      </c>
      <c r="C28" s="29" t="s">
        <v>43</v>
      </c>
      <c r="D28" s="29" t="s">
        <v>44</v>
      </c>
      <c r="E28" s="29" t="s">
        <v>45</v>
      </c>
      <c r="F28" s="30" t="s">
        <v>46</v>
      </c>
      <c r="G28" s="36" t="s">
        <v>54</v>
      </c>
      <c r="H28" s="6" t="s">
        <v>13</v>
      </c>
      <c r="I28" s="52" t="s">
        <v>61</v>
      </c>
      <c r="J28" s="52" t="s">
        <v>14</v>
      </c>
    </row>
    <row r="29" spans="1:12">
      <c r="A29" s="31" t="s">
        <v>37</v>
      </c>
      <c r="B29" s="7">
        <f t="shared" ref="B29:B36" si="1">(B7*$B$23)/100</f>
        <v>1.0746223938756581</v>
      </c>
      <c r="C29" s="7">
        <f t="shared" ref="C29:C37" si="2">(C7*$C$23)/100</f>
        <v>0</v>
      </c>
      <c r="D29" s="7">
        <f t="shared" ref="D29:D37" si="3">(D7*$D$23)/100</f>
        <v>1.7519759629894101E-2</v>
      </c>
      <c r="E29" s="7">
        <f t="shared" ref="E29:E37" si="4">(E7*$E$23)/100</f>
        <v>1.3256551818149498E-2</v>
      </c>
      <c r="F29" s="7">
        <f t="shared" ref="F29:F37" si="5">(F7*$F$23)/100</f>
        <v>0</v>
      </c>
      <c r="G29" s="37">
        <f t="shared" ref="G29:G36" si="6">SUM(B29:F29)</f>
        <v>1.1053987053237018</v>
      </c>
      <c r="H29" s="38">
        <f>(G29/$G$37)*100</f>
        <v>4.0940692789766731</v>
      </c>
      <c r="I29" s="46">
        <v>19</v>
      </c>
      <c r="J29" s="53">
        <f>I29*G29</f>
        <v>21.002575401150334</v>
      </c>
    </row>
    <row r="30" spans="1:12">
      <c r="A30" s="31" t="s">
        <v>47</v>
      </c>
      <c r="B30" s="7">
        <f t="shared" si="1"/>
        <v>5.5874615344956249</v>
      </c>
      <c r="C30" s="7">
        <f t="shared" si="2"/>
        <v>0</v>
      </c>
      <c r="D30" s="7">
        <f t="shared" si="3"/>
        <v>0.15459237292855948</v>
      </c>
      <c r="E30" s="7">
        <f t="shared" si="4"/>
        <v>6.5370364836057057E-2</v>
      </c>
      <c r="F30" s="7">
        <f t="shared" si="5"/>
        <v>7.5455662585092956E-3</v>
      </c>
      <c r="G30" s="37">
        <f t="shared" si="6"/>
        <v>5.81496983851875</v>
      </c>
      <c r="H30" s="38">
        <f t="shared" ref="H30:H36" si="7">(G30/$G$37)*100</f>
        <v>21.536925327847221</v>
      </c>
      <c r="I30" s="46">
        <v>25</v>
      </c>
      <c r="J30" s="53">
        <f t="shared" ref="J30:J36" si="8">I30*G30</f>
        <v>145.37424596296876</v>
      </c>
    </row>
    <row r="31" spans="1:12">
      <c r="A31" s="6" t="s">
        <v>0</v>
      </c>
      <c r="B31" s="7">
        <f t="shared" si="1"/>
        <v>2.6516575331936822</v>
      </c>
      <c r="C31" s="7">
        <f t="shared" si="2"/>
        <v>0</v>
      </c>
      <c r="D31" s="7">
        <f t="shared" si="3"/>
        <v>0.13934320449822751</v>
      </c>
      <c r="E31" s="7">
        <f t="shared" si="4"/>
        <v>0.13345956469946324</v>
      </c>
      <c r="F31" s="7">
        <f t="shared" si="5"/>
        <v>4.7445513540739899E-2</v>
      </c>
      <c r="G31" s="37">
        <f t="shared" si="6"/>
        <v>2.971905815932113</v>
      </c>
      <c r="H31" s="38">
        <f t="shared" si="7"/>
        <v>11.007058577526346</v>
      </c>
      <c r="I31" s="46">
        <v>35</v>
      </c>
      <c r="J31" s="53">
        <f t="shared" si="8"/>
        <v>104.01670355762396</v>
      </c>
    </row>
    <row r="32" spans="1:12">
      <c r="A32" s="6" t="s">
        <v>1</v>
      </c>
      <c r="B32" s="7">
        <f t="shared" si="1"/>
        <v>3.2017480242916267</v>
      </c>
      <c r="C32" s="7">
        <f t="shared" si="2"/>
        <v>0</v>
      </c>
      <c r="D32" s="7">
        <f t="shared" si="3"/>
        <v>0.38689218757302157</v>
      </c>
      <c r="E32" s="7">
        <f t="shared" si="4"/>
        <v>0.15287100835920941</v>
      </c>
      <c r="F32" s="7">
        <f t="shared" si="5"/>
        <v>1.9373462237896787E-2</v>
      </c>
      <c r="G32" s="37">
        <f t="shared" si="6"/>
        <v>3.7608846824617546</v>
      </c>
      <c r="H32" s="38">
        <f t="shared" si="7"/>
        <v>13.929202527636129</v>
      </c>
      <c r="I32" s="46">
        <v>45</v>
      </c>
      <c r="J32" s="53">
        <f t="shared" si="8"/>
        <v>169.23981071077895</v>
      </c>
    </row>
    <row r="33" spans="1:10">
      <c r="A33" s="6" t="s">
        <v>2</v>
      </c>
      <c r="B33" s="7">
        <f t="shared" si="1"/>
        <v>2.2259113828211627</v>
      </c>
      <c r="C33" s="7">
        <f t="shared" si="2"/>
        <v>0</v>
      </c>
      <c r="D33" s="7">
        <f t="shared" si="3"/>
        <v>0.51860486556305074</v>
      </c>
      <c r="E33" s="7">
        <f t="shared" si="4"/>
        <v>0.45647973375011491</v>
      </c>
      <c r="F33" s="7">
        <f t="shared" si="5"/>
        <v>0.11100950119811694</v>
      </c>
      <c r="G33" s="37">
        <f t="shared" si="6"/>
        <v>3.3120054833324453</v>
      </c>
      <c r="H33" s="38">
        <f t="shared" si="7"/>
        <v>12.266686975305353</v>
      </c>
      <c r="I33" s="46">
        <v>55</v>
      </c>
      <c r="J33" s="53">
        <f t="shared" si="8"/>
        <v>182.16030158328448</v>
      </c>
    </row>
    <row r="34" spans="1:10">
      <c r="A34" s="6" t="s">
        <v>3</v>
      </c>
      <c r="B34" s="7">
        <f t="shared" si="1"/>
        <v>2.1923584563965868</v>
      </c>
      <c r="C34" s="7">
        <f t="shared" si="2"/>
        <v>0</v>
      </c>
      <c r="D34" s="7">
        <f t="shared" si="3"/>
        <v>1.0071412478688218</v>
      </c>
      <c r="E34" s="7">
        <f t="shared" si="4"/>
        <v>0.86754102021768176</v>
      </c>
      <c r="F34" s="7">
        <f t="shared" si="5"/>
        <v>0.29596868521318598</v>
      </c>
      <c r="G34" s="37">
        <f t="shared" si="6"/>
        <v>4.3630094096962759</v>
      </c>
      <c r="H34" s="38">
        <f t="shared" si="7"/>
        <v>16.15929410998621</v>
      </c>
      <c r="I34" s="46">
        <v>65</v>
      </c>
      <c r="J34" s="53">
        <f t="shared" si="8"/>
        <v>283.59561163025796</v>
      </c>
    </row>
    <row r="35" spans="1:10">
      <c r="A35" s="6" t="s">
        <v>4</v>
      </c>
      <c r="B35" s="7">
        <f t="shared" si="1"/>
        <v>1.7166046032039737</v>
      </c>
      <c r="C35" s="7">
        <f t="shared" si="2"/>
        <v>0</v>
      </c>
      <c r="D35" s="7">
        <f t="shared" si="3"/>
        <v>1.2411156992359071</v>
      </c>
      <c r="E35" s="7">
        <f t="shared" si="4"/>
        <v>0.86318229452268913</v>
      </c>
      <c r="F35" s="7">
        <f t="shared" si="5"/>
        <v>0.25301506464056761</v>
      </c>
      <c r="G35" s="37">
        <f t="shared" si="6"/>
        <v>4.0739176616031374</v>
      </c>
      <c r="H35" s="38">
        <f t="shared" si="7"/>
        <v>15.088583931863472</v>
      </c>
      <c r="I35" s="46">
        <v>75</v>
      </c>
      <c r="J35" s="53">
        <f t="shared" si="8"/>
        <v>305.54382462023528</v>
      </c>
    </row>
    <row r="36" spans="1:10" ht="13.5" thickBot="1">
      <c r="A36" s="6" t="s">
        <v>39</v>
      </c>
      <c r="B36" s="7">
        <f t="shared" si="1"/>
        <v>0.34963607172168742</v>
      </c>
      <c r="C36" s="7">
        <f t="shared" si="2"/>
        <v>0</v>
      </c>
      <c r="D36" s="7">
        <f t="shared" si="3"/>
        <v>0.53479066270251741</v>
      </c>
      <c r="E36" s="7">
        <f t="shared" si="4"/>
        <v>0.44783946179663553</v>
      </c>
      <c r="F36" s="7">
        <f t="shared" si="5"/>
        <v>0.26564220691098345</v>
      </c>
      <c r="G36" s="37">
        <f t="shared" si="6"/>
        <v>1.5979084031318238</v>
      </c>
      <c r="H36" s="38">
        <f t="shared" si="7"/>
        <v>5.918179270858607</v>
      </c>
      <c r="I36" s="46">
        <v>84</v>
      </c>
      <c r="J36" s="55">
        <f t="shared" si="8"/>
        <v>134.2243058630732</v>
      </c>
    </row>
    <row r="37" spans="1:10" ht="13.5" thickBot="1">
      <c r="A37" s="6" t="s">
        <v>55</v>
      </c>
      <c r="B37" s="7">
        <f>SUM(B30:B36)</f>
        <v>17.925377606124343</v>
      </c>
      <c r="C37" s="7">
        <f t="shared" si="2"/>
        <v>0</v>
      </c>
      <c r="D37" s="7">
        <f t="shared" si="3"/>
        <v>3.9999999999999996</v>
      </c>
      <c r="E37" s="7">
        <f t="shared" si="4"/>
        <v>3.0000000000000004</v>
      </c>
      <c r="F37" s="7">
        <f t="shared" si="5"/>
        <v>0.99999999999999989</v>
      </c>
      <c r="G37" s="51">
        <f>SUM(G29:G36)</f>
        <v>27</v>
      </c>
      <c r="H37" s="13">
        <f>SUM(H29:H36)</f>
        <v>100</v>
      </c>
      <c r="I37" s="54"/>
      <c r="J37" s="56">
        <f>SUM(J29:J36)/G37</f>
        <v>49.820643678865657</v>
      </c>
    </row>
    <row r="39" spans="1:10">
      <c r="A39" s="34" t="s">
        <v>58</v>
      </c>
    </row>
    <row r="41" spans="1:10">
      <c r="A41" s="14"/>
      <c r="B41" s="15"/>
    </row>
    <row r="42" spans="1:10">
      <c r="A42" s="16"/>
      <c r="B42" s="17"/>
    </row>
    <row r="43" spans="1:10">
      <c r="A43" s="16"/>
      <c r="B43" s="17"/>
    </row>
    <row r="44" spans="1:10">
      <c r="A44" s="16"/>
      <c r="B44" s="17"/>
    </row>
    <row r="45" spans="1:10">
      <c r="A45" s="16"/>
      <c r="B45" s="17"/>
    </row>
    <row r="46" spans="1:10">
      <c r="A46" s="16"/>
      <c r="B46" s="17"/>
    </row>
    <row r="47" spans="1:10">
      <c r="A47" s="16"/>
      <c r="B47" s="17"/>
    </row>
    <row r="48" spans="1:10">
      <c r="A48" s="16"/>
      <c r="B48" s="17"/>
    </row>
    <row r="49" spans="1:2">
      <c r="A49" s="15"/>
      <c r="B49" s="17"/>
    </row>
    <row r="50" spans="1:2">
      <c r="A50" s="15"/>
      <c r="B50" s="15"/>
    </row>
    <row r="54" spans="1:2" customFormat="1">
      <c r="A54" s="2"/>
    </row>
    <row r="55" spans="1:2" customFormat="1">
      <c r="A55" s="2"/>
    </row>
    <row r="56" spans="1:2" customFormat="1">
      <c r="A56" s="2"/>
    </row>
  </sheetData>
  <mergeCells count="2">
    <mergeCell ref="A4:F4"/>
    <mergeCell ref="G4:G5"/>
  </mergeCells>
  <phoneticPr fontId="5" type="noConversion"/>
  <printOptions gridLines="1" gridLinesSet="0"/>
  <pageMargins left="0.59055118110236227" right="0.59055118110236227" top="0.78740157480314965" bottom="0.78740157480314965" header="0.51181102362204722" footer="0.51181102362204722"/>
  <pageSetup paperSize="9" scale="75" orientation="portrait" cellComments="asDisplayed" horizontalDpi="4294967292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21"/>
  <dimension ref="A1:L46"/>
  <sheetViews>
    <sheetView workbookViewId="0">
      <selection activeCell="B24" sqref="B24"/>
    </sheetView>
  </sheetViews>
  <sheetFormatPr baseColWidth="10" defaultRowHeight="12"/>
  <cols>
    <col min="10" max="10" width="11.5703125" customWidth="1"/>
    <col min="11" max="17" width="6.5703125" customWidth="1"/>
    <col min="18" max="18" width="5.42578125" customWidth="1"/>
  </cols>
  <sheetData>
    <row r="1" spans="1:12" ht="15">
      <c r="A1" s="139" t="s">
        <v>63</v>
      </c>
      <c r="B1" s="139"/>
      <c r="C1" s="139"/>
      <c r="D1" s="139"/>
      <c r="E1" s="139"/>
      <c r="F1" s="139"/>
      <c r="G1" s="139"/>
    </row>
    <row r="2" spans="1:12" ht="12.75">
      <c r="A2" s="2"/>
      <c r="B2" s="2"/>
      <c r="C2" s="2"/>
      <c r="D2" s="2"/>
      <c r="E2" s="2"/>
      <c r="F2" s="2"/>
    </row>
    <row r="3" spans="1:12" ht="13.5" thickBot="1">
      <c r="B3" s="2"/>
      <c r="C3" s="2"/>
      <c r="D3" s="2"/>
      <c r="E3" s="2"/>
      <c r="F3" s="2"/>
    </row>
    <row r="4" spans="1:12" ht="12.75" customHeight="1" thickBot="1">
      <c r="A4" s="135" t="s">
        <v>48</v>
      </c>
      <c r="B4" s="136"/>
      <c r="C4" s="136"/>
      <c r="D4" s="136"/>
      <c r="E4" s="136"/>
      <c r="F4" s="136"/>
      <c r="G4" s="140" t="s">
        <v>56</v>
      </c>
    </row>
    <row r="5" spans="1:12" ht="23.25" thickBot="1">
      <c r="A5" s="26" t="s">
        <v>40</v>
      </c>
      <c r="B5" s="27" t="s">
        <v>17</v>
      </c>
      <c r="C5" s="27" t="s">
        <v>19</v>
      </c>
      <c r="D5" s="27" t="s">
        <v>21</v>
      </c>
      <c r="E5" s="27" t="s">
        <v>23</v>
      </c>
      <c r="F5" s="42" t="s">
        <v>24</v>
      </c>
      <c r="G5" s="141"/>
    </row>
    <row r="6" spans="1:12" ht="13.5" thickBot="1">
      <c r="A6" s="62" t="s">
        <v>41</v>
      </c>
      <c r="B6" s="63" t="s">
        <v>42</v>
      </c>
      <c r="C6" s="63" t="s">
        <v>43</v>
      </c>
      <c r="D6" s="63" t="s">
        <v>44</v>
      </c>
      <c r="E6" s="63" t="s">
        <v>45</v>
      </c>
      <c r="F6" s="64" t="s">
        <v>46</v>
      </c>
      <c r="G6" s="47" t="s">
        <v>11</v>
      </c>
      <c r="H6" s="1"/>
    </row>
    <row r="7" spans="1:12" ht="12.75">
      <c r="A7" s="65" t="s">
        <v>37</v>
      </c>
      <c r="B7" s="86">
        <v>5.3206694834117361</v>
      </c>
      <c r="C7" s="86">
        <v>0.74402372531461325</v>
      </c>
      <c r="D7" s="86">
        <v>0.64805641582477236</v>
      </c>
      <c r="E7" s="86">
        <v>0.18846396694435016</v>
      </c>
      <c r="F7" s="87">
        <v>0</v>
      </c>
      <c r="G7" s="71">
        <v>14.608879492600423</v>
      </c>
      <c r="H7" s="1"/>
    </row>
    <row r="8" spans="1:12" ht="12.75">
      <c r="A8" s="19" t="s">
        <v>25</v>
      </c>
      <c r="B8" s="84">
        <v>16.130400586607443</v>
      </c>
      <c r="C8" s="84">
        <v>4.4958872305473188</v>
      </c>
      <c r="D8" s="84">
        <v>0.76130799405601368</v>
      </c>
      <c r="E8" s="84">
        <v>0.88195549027761233</v>
      </c>
      <c r="F8" s="85">
        <v>0.42793822070292159</v>
      </c>
      <c r="G8" s="72">
        <v>48.334038054968296</v>
      </c>
      <c r="H8" s="1"/>
    </row>
    <row r="9" spans="1:12" ht="12.75">
      <c r="A9" s="19" t="s">
        <v>26</v>
      </c>
      <c r="B9" s="84">
        <v>13.502756987849388</v>
      </c>
      <c r="C9" s="84">
        <v>4.5803123664432164</v>
      </c>
      <c r="D9" s="84">
        <v>3.6987870407236367</v>
      </c>
      <c r="E9" s="84">
        <v>1.8821318985294697</v>
      </c>
      <c r="F9" s="85">
        <v>0.6791664621734782</v>
      </c>
      <c r="G9" s="72">
        <v>51.536997885835099</v>
      </c>
      <c r="H9" s="1"/>
    </row>
    <row r="10" spans="1:12" ht="12.75">
      <c r="A10" s="19" t="s">
        <v>27</v>
      </c>
      <c r="B10" s="84">
        <v>10.46548624020569</v>
      </c>
      <c r="C10" s="84">
        <v>6.1432198446503152</v>
      </c>
      <c r="D10" s="84">
        <v>3.4288017239768696</v>
      </c>
      <c r="E10" s="84">
        <v>2.5020742362716168</v>
      </c>
      <c r="F10" s="85">
        <v>2.44666161484977</v>
      </c>
      <c r="G10" s="72">
        <v>52.739957716701909</v>
      </c>
      <c r="H10" s="1"/>
    </row>
    <row r="11" spans="1:12" ht="12.75">
      <c r="A11" s="19" t="s">
        <v>28</v>
      </c>
      <c r="B11" s="84">
        <v>8.1353434708745933</v>
      </c>
      <c r="C11" s="84">
        <v>9.5364515057343802</v>
      </c>
      <c r="D11" s="84">
        <v>4.0759546201678116</v>
      </c>
      <c r="E11" s="84">
        <v>2.0049768665071364</v>
      </c>
      <c r="F11" s="85">
        <v>2.6483294489241271</v>
      </c>
      <c r="G11" s="72">
        <v>55.942917547568712</v>
      </c>
      <c r="H11" s="1"/>
    </row>
    <row r="12" spans="1:12" ht="15.75" customHeight="1">
      <c r="A12" s="19" t="s">
        <v>29</v>
      </c>
      <c r="B12" s="84">
        <v>8.0305772337093853</v>
      </c>
      <c r="C12" s="84">
        <v>9.5952720634170685</v>
      </c>
      <c r="D12" s="84">
        <v>5.3782003026277057</v>
      </c>
      <c r="E12" s="84">
        <v>2.8011959292428101</v>
      </c>
      <c r="F12" s="85">
        <v>2.7201159969406543</v>
      </c>
      <c r="G12" s="72">
        <v>60.348837209302332</v>
      </c>
      <c r="H12" s="1"/>
    </row>
    <row r="13" spans="1:12" ht="12.75">
      <c r="A13" s="19" t="s">
        <v>30</v>
      </c>
      <c r="B13" s="84">
        <v>8.5645935493025416</v>
      </c>
      <c r="C13" s="84">
        <v>7.9028585608792294</v>
      </c>
      <c r="D13" s="84">
        <v>7.6665672358504979</v>
      </c>
      <c r="E13" s="84">
        <v>4.6202541785236253</v>
      </c>
      <c r="F13" s="85">
        <v>2.3755891258966555</v>
      </c>
      <c r="G13" s="72">
        <v>65.653276955602536</v>
      </c>
      <c r="H13" s="1"/>
      <c r="I13" s="1"/>
      <c r="J13" s="1"/>
      <c r="K13" s="1"/>
      <c r="L13" s="1"/>
    </row>
    <row r="14" spans="1:12" ht="12.75">
      <c r="A14" s="69" t="s">
        <v>31</v>
      </c>
      <c r="B14" s="61">
        <v>6.0728359107686014</v>
      </c>
      <c r="C14" s="61">
        <v>8.8959389082235969</v>
      </c>
      <c r="D14" s="61">
        <v>8.4149092235762595</v>
      </c>
      <c r="E14" s="61">
        <v>8.6053052716577962</v>
      </c>
      <c r="F14" s="70">
        <v>4.5098807136342716</v>
      </c>
      <c r="G14" s="72">
        <v>76.856236786469353</v>
      </c>
      <c r="H14" s="1"/>
      <c r="I14" s="1"/>
      <c r="J14" s="1"/>
      <c r="K14" s="1"/>
      <c r="L14" s="1"/>
    </row>
    <row r="15" spans="1:12" ht="12.75">
      <c r="A15" s="19" t="s">
        <v>32</v>
      </c>
      <c r="B15" s="88">
        <v>6.613513845820278</v>
      </c>
      <c r="C15" s="88">
        <v>10.930690566311444</v>
      </c>
      <c r="D15" s="88">
        <v>8.9871550133116589</v>
      </c>
      <c r="E15" s="88">
        <v>6.7357841863468328</v>
      </c>
      <c r="F15" s="89">
        <v>6.9983657897023992</v>
      </c>
      <c r="G15" s="72">
        <v>84.262156448202958</v>
      </c>
      <c r="H15" s="1"/>
      <c r="I15" s="1"/>
      <c r="J15" s="1"/>
      <c r="K15" s="1"/>
      <c r="L15" s="1"/>
    </row>
    <row r="16" spans="1:12" ht="12.75">
      <c r="A16" s="19" t="s">
        <v>33</v>
      </c>
      <c r="B16" s="88">
        <v>3.9934623174452746</v>
      </c>
      <c r="C16" s="88">
        <v>6.8845400705874971</v>
      </c>
      <c r="D16" s="88">
        <v>11.909949502672005</v>
      </c>
      <c r="E16" s="88">
        <v>14.766929540471658</v>
      </c>
      <c r="F16" s="89">
        <v>15.407925912983758</v>
      </c>
      <c r="G16" s="72">
        <v>109.07399577167018</v>
      </c>
      <c r="H16" s="1"/>
      <c r="I16" s="1"/>
      <c r="J16" s="1"/>
      <c r="K16" s="1"/>
      <c r="L16" s="1"/>
    </row>
    <row r="17" spans="1:12" ht="12.75">
      <c r="A17" s="19" t="s">
        <v>34</v>
      </c>
      <c r="B17" s="88">
        <v>5.0047055169070136</v>
      </c>
      <c r="C17" s="88">
        <v>5.9875729751724425</v>
      </c>
      <c r="D17" s="88">
        <v>11.71730254696843</v>
      </c>
      <c r="E17" s="88">
        <v>15.263710998102663</v>
      </c>
      <c r="F17" s="89">
        <v>19.416472426025795</v>
      </c>
      <c r="G17" s="72">
        <v>117.47991543340382</v>
      </c>
      <c r="H17" s="1"/>
      <c r="I17" s="1"/>
      <c r="J17" s="1"/>
      <c r="K17" s="1"/>
      <c r="L17" s="1"/>
    </row>
    <row r="18" spans="1:12" ht="12.75">
      <c r="A18" s="19" t="s">
        <v>35</v>
      </c>
      <c r="B18" s="88">
        <v>2.667686612057719</v>
      </c>
      <c r="C18" s="88">
        <v>10.460076671523945</v>
      </c>
      <c r="D18" s="88">
        <v>13.176987564363287</v>
      </c>
      <c r="E18" s="88">
        <v>12.935816611906414</v>
      </c>
      <c r="F18" s="89">
        <v>13.614815376756917</v>
      </c>
      <c r="G18" s="72">
        <v>109.36363636363637</v>
      </c>
      <c r="H18" s="1"/>
      <c r="I18" s="1"/>
      <c r="J18" s="1"/>
      <c r="K18" s="1"/>
      <c r="L18" s="1"/>
    </row>
    <row r="19" spans="1:12" ht="12.75">
      <c r="A19" s="19" t="s">
        <v>36</v>
      </c>
      <c r="B19" s="88">
        <v>2.9258498325794333</v>
      </c>
      <c r="C19" s="88">
        <v>7.8076347652068385</v>
      </c>
      <c r="D19" s="88">
        <v>9.2672488496474692</v>
      </c>
      <c r="E19" s="88">
        <v>13.293024474652412</v>
      </c>
      <c r="F19" s="89">
        <v>9.6932634065116456</v>
      </c>
      <c r="G19" s="72">
        <v>89.551797040169134</v>
      </c>
      <c r="H19" s="1"/>
      <c r="I19" s="1"/>
      <c r="J19" s="1"/>
      <c r="K19" s="1"/>
      <c r="L19" s="1"/>
    </row>
    <row r="20" spans="1:12" ht="12.75">
      <c r="A20" s="19" t="s">
        <v>38</v>
      </c>
      <c r="B20" s="88">
        <v>0.44700483553296899</v>
      </c>
      <c r="C20" s="88">
        <v>2.4014575314831013</v>
      </c>
      <c r="D20" s="88">
        <v>4.3687096049502019</v>
      </c>
      <c r="E20" s="88">
        <v>7.8146720745965847</v>
      </c>
      <c r="F20" s="89">
        <v>10.309716564070778</v>
      </c>
      <c r="G20" s="72">
        <v>51.623678646934465</v>
      </c>
      <c r="H20" s="1"/>
      <c r="I20" s="1"/>
      <c r="J20" s="1"/>
      <c r="K20" s="1"/>
      <c r="L20" s="1"/>
    </row>
    <row r="21" spans="1:12" ht="12.75">
      <c r="A21" s="19" t="s">
        <v>15</v>
      </c>
      <c r="B21" s="88">
        <v>2.12548952989899</v>
      </c>
      <c r="C21" s="88">
        <v>3.6343721296978497</v>
      </c>
      <c r="D21" s="88">
        <v>6.4998615533792696</v>
      </c>
      <c r="E21" s="88">
        <v>5.7033686626313607</v>
      </c>
      <c r="F21" s="89">
        <v>8.7520807571275796</v>
      </c>
      <c r="G21" s="72">
        <v>55</v>
      </c>
      <c r="H21" s="1"/>
      <c r="I21" s="1"/>
      <c r="J21" s="1"/>
      <c r="K21" s="1"/>
      <c r="L21" s="1"/>
    </row>
    <row r="22" spans="1:12" ht="13.5" thickBot="1">
      <c r="A22" s="73" t="s">
        <v>11</v>
      </c>
      <c r="B22" s="90">
        <f t="shared" ref="B22:G22" si="0">SUM(B7:B21)</f>
        <v>100.00037595297105</v>
      </c>
      <c r="C22" s="90">
        <f t="shared" si="0"/>
        <v>100.00030891519286</v>
      </c>
      <c r="D22" s="90">
        <f t="shared" si="0"/>
        <v>99.999799192095892</v>
      </c>
      <c r="E22" s="90">
        <f t="shared" si="0"/>
        <v>99.999664386662346</v>
      </c>
      <c r="F22" s="91">
        <f t="shared" si="0"/>
        <v>100.00032181630075</v>
      </c>
      <c r="G22" s="92">
        <f t="shared" si="0"/>
        <v>1042.3763213530656</v>
      </c>
      <c r="H22" s="1"/>
      <c r="I22" s="1"/>
      <c r="J22" s="1"/>
      <c r="K22" s="1"/>
      <c r="L22" s="1"/>
    </row>
    <row r="23" spans="1:12" ht="13.5" thickBot="1">
      <c r="A23" s="75" t="s">
        <v>62</v>
      </c>
      <c r="B23" s="76">
        <v>48</v>
      </c>
      <c r="C23" s="76">
        <v>24</v>
      </c>
      <c r="D23" s="76">
        <v>14</v>
      </c>
      <c r="E23" s="76">
        <v>16</v>
      </c>
      <c r="F23" s="76">
        <v>23</v>
      </c>
      <c r="G23" s="77">
        <f>SUM(B23:F23)</f>
        <v>125</v>
      </c>
      <c r="H23" s="2"/>
      <c r="I23" s="2"/>
      <c r="J23" s="2"/>
      <c r="K23" s="2"/>
      <c r="L23" s="1"/>
    </row>
    <row r="24" spans="1:12" ht="12.75">
      <c r="A24" s="2"/>
      <c r="B24" s="34" t="s">
        <v>80</v>
      </c>
      <c r="C24" s="2"/>
      <c r="D24" s="2"/>
      <c r="E24" s="2"/>
      <c r="F24" s="2"/>
      <c r="G24" s="2"/>
      <c r="H24" s="2"/>
      <c r="I24" s="2"/>
      <c r="J24" s="2"/>
      <c r="K24" s="2"/>
      <c r="L24" s="1"/>
    </row>
    <row r="25" spans="1:12" ht="12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</row>
    <row r="26" spans="1:12" ht="12.75">
      <c r="A26" s="34" t="s">
        <v>57</v>
      </c>
      <c r="B26" s="2"/>
      <c r="C26" s="2"/>
      <c r="D26" s="2"/>
      <c r="E26" s="2"/>
      <c r="F26" s="2"/>
      <c r="G26" s="2"/>
      <c r="H26" s="2"/>
      <c r="I26" s="2"/>
    </row>
    <row r="27" spans="1:12" ht="12.75">
      <c r="A27" s="2"/>
      <c r="B27" s="2"/>
      <c r="C27" s="2"/>
      <c r="D27" s="2"/>
      <c r="E27" s="2"/>
      <c r="F27" s="2"/>
      <c r="G27" s="2"/>
      <c r="H27" s="2"/>
      <c r="I27" s="2"/>
    </row>
    <row r="28" spans="1:12" ht="33.75">
      <c r="A28" s="4" t="s">
        <v>12</v>
      </c>
      <c r="B28" s="3" t="s">
        <v>6</v>
      </c>
      <c r="C28" s="3" t="s">
        <v>7</v>
      </c>
      <c r="D28" s="3" t="s">
        <v>8</v>
      </c>
      <c r="E28" s="3" t="s">
        <v>9</v>
      </c>
      <c r="F28" s="3" t="s">
        <v>10</v>
      </c>
      <c r="G28" s="5" t="s">
        <v>11</v>
      </c>
      <c r="H28" s="5" t="s">
        <v>13</v>
      </c>
      <c r="I28" s="36" t="s">
        <v>61</v>
      </c>
      <c r="J28" s="36" t="s">
        <v>14</v>
      </c>
    </row>
    <row r="29" spans="1:12">
      <c r="A29" s="6" t="str">
        <f t="shared" ref="A29:A43" si="1">A7</f>
        <v>18-19</v>
      </c>
      <c r="B29" s="7">
        <f>(B7*$B$23)/100</f>
        <v>2.5539213520376332</v>
      </c>
      <c r="C29" s="7">
        <f>(C7*$C$23)/100</f>
        <v>0.17856569407550718</v>
      </c>
      <c r="D29" s="7">
        <f>(D7*$D$23)/100</f>
        <v>9.0727898215468131E-2</v>
      </c>
      <c r="E29" s="7">
        <f>(E7*$E$23)/100</f>
        <v>3.0154234711096028E-2</v>
      </c>
      <c r="F29" s="7">
        <f>(F7*$F$23)/100</f>
        <v>0</v>
      </c>
      <c r="G29" s="8">
        <f t="shared" ref="G29:G43" si="2">SUM(B29:F29)</f>
        <v>2.8533691790397042</v>
      </c>
      <c r="H29" s="9">
        <f>(G29/$G$44)*100</f>
        <v>2.2826908362215823</v>
      </c>
      <c r="I29" s="79">
        <v>19</v>
      </c>
      <c r="J29" s="81">
        <f t="shared" ref="J29:J43" si="3">I29*G29</f>
        <v>54.214014401754383</v>
      </c>
    </row>
    <row r="30" spans="1:12">
      <c r="A30" s="6" t="str">
        <f t="shared" si="1"/>
        <v>20-24</v>
      </c>
      <c r="B30" s="7">
        <f t="shared" ref="B30:B43" si="4">(B8*$B$23)/100</f>
        <v>7.7425922815715724</v>
      </c>
      <c r="C30" s="7">
        <f t="shared" ref="C30:C43" si="5">(C8*$C$23)/100</f>
        <v>1.0790129353313567</v>
      </c>
      <c r="D30" s="7">
        <f t="shared" ref="D30:D43" si="6">(D8*$D$23)/100</f>
        <v>0.10658311916784191</v>
      </c>
      <c r="E30" s="7">
        <f t="shared" ref="E30:E43" si="7">(E8*$E$23)/100</f>
        <v>0.14111287844441797</v>
      </c>
      <c r="F30" s="7">
        <f t="shared" ref="F30:F43" si="8">(F8*$F$23)/100</f>
        <v>9.8425790761671961E-2</v>
      </c>
      <c r="G30" s="8">
        <f t="shared" si="2"/>
        <v>9.1677270052768609</v>
      </c>
      <c r="H30" s="9">
        <f t="shared" ref="H30:H43" si="9">(G30/$G$44)*100</f>
        <v>7.3341671234318113</v>
      </c>
      <c r="I30" s="79">
        <v>22</v>
      </c>
      <c r="J30" s="81">
        <f t="shared" si="3"/>
        <v>201.68999411609093</v>
      </c>
    </row>
    <row r="31" spans="1:12">
      <c r="A31" s="6" t="str">
        <f t="shared" si="1"/>
        <v>25-29</v>
      </c>
      <c r="B31" s="7">
        <f t="shared" si="4"/>
        <v>6.4813233541677064</v>
      </c>
      <c r="C31" s="7">
        <f t="shared" si="5"/>
        <v>1.099274967946372</v>
      </c>
      <c r="D31" s="7">
        <f t="shared" si="6"/>
        <v>0.51783018570130912</v>
      </c>
      <c r="E31" s="7">
        <f t="shared" si="7"/>
        <v>0.30114110376471515</v>
      </c>
      <c r="F31" s="7">
        <f t="shared" si="8"/>
        <v>0.1562082862999</v>
      </c>
      <c r="G31" s="8">
        <f t="shared" si="2"/>
        <v>8.5557778978800041</v>
      </c>
      <c r="H31" s="9">
        <f t="shared" si="9"/>
        <v>6.8446088041122968</v>
      </c>
      <c r="I31" s="79">
        <v>27</v>
      </c>
      <c r="J31" s="81">
        <f t="shared" si="3"/>
        <v>231.0060032427601</v>
      </c>
    </row>
    <row r="32" spans="1:12">
      <c r="A32" s="6" t="str">
        <f t="shared" si="1"/>
        <v>30-34</v>
      </c>
      <c r="B32" s="7">
        <f t="shared" si="4"/>
        <v>5.0234333952987313</v>
      </c>
      <c r="C32" s="7">
        <f t="shared" si="5"/>
        <v>1.4743727627160756</v>
      </c>
      <c r="D32" s="7">
        <f t="shared" si="6"/>
        <v>0.48003224135676176</v>
      </c>
      <c r="E32" s="7">
        <f t="shared" si="7"/>
        <v>0.40033187780345869</v>
      </c>
      <c r="F32" s="7">
        <f t="shared" si="8"/>
        <v>0.56273217141544707</v>
      </c>
      <c r="G32" s="8">
        <f t="shared" si="2"/>
        <v>7.9409024485904744</v>
      </c>
      <c r="H32" s="9">
        <f t="shared" si="9"/>
        <v>6.3527094159009172</v>
      </c>
      <c r="I32" s="80">
        <v>32</v>
      </c>
      <c r="J32" s="81">
        <f t="shared" si="3"/>
        <v>254.10887835489518</v>
      </c>
    </row>
    <row r="33" spans="1:10">
      <c r="A33" s="6" t="str">
        <f t="shared" si="1"/>
        <v>35-39</v>
      </c>
      <c r="B33" s="7">
        <f t="shared" si="4"/>
        <v>3.9049648660198044</v>
      </c>
      <c r="C33" s="7">
        <f t="shared" si="5"/>
        <v>2.2887483613762512</v>
      </c>
      <c r="D33" s="7">
        <f t="shared" si="6"/>
        <v>0.5706336468234936</v>
      </c>
      <c r="E33" s="7">
        <f t="shared" si="7"/>
        <v>0.32079629864114184</v>
      </c>
      <c r="F33" s="7">
        <f t="shared" si="8"/>
        <v>0.60911577325254929</v>
      </c>
      <c r="G33" s="8">
        <f t="shared" si="2"/>
        <v>7.6942589461132398</v>
      </c>
      <c r="H33" s="9">
        <f t="shared" si="9"/>
        <v>6.1553950035023588</v>
      </c>
      <c r="I33" s="80">
        <v>37</v>
      </c>
      <c r="J33" s="81">
        <f t="shared" si="3"/>
        <v>284.68758100618987</v>
      </c>
    </row>
    <row r="34" spans="1:10">
      <c r="A34" s="6" t="str">
        <f t="shared" si="1"/>
        <v>40-44</v>
      </c>
      <c r="B34" s="7">
        <f t="shared" si="4"/>
        <v>3.8546770721805048</v>
      </c>
      <c r="C34" s="7">
        <f t="shared" si="5"/>
        <v>2.3028652952200961</v>
      </c>
      <c r="D34" s="7">
        <f t="shared" si="6"/>
        <v>0.75294804236787882</v>
      </c>
      <c r="E34" s="7">
        <f t="shared" si="7"/>
        <v>0.44819134867884963</v>
      </c>
      <c r="F34" s="7">
        <f t="shared" si="8"/>
        <v>0.62562667929635052</v>
      </c>
      <c r="G34" s="8">
        <f t="shared" si="2"/>
        <v>7.9843084377436799</v>
      </c>
      <c r="H34" s="9">
        <f t="shared" si="9"/>
        <v>6.3874341386619946</v>
      </c>
      <c r="I34" s="80">
        <v>42</v>
      </c>
      <c r="J34" s="81">
        <f t="shared" si="3"/>
        <v>335.34095438523457</v>
      </c>
    </row>
    <row r="35" spans="1:10">
      <c r="A35" s="6" t="str">
        <f t="shared" si="1"/>
        <v>45-49</v>
      </c>
      <c r="B35" s="7">
        <f t="shared" si="4"/>
        <v>4.1110049036652194</v>
      </c>
      <c r="C35" s="7">
        <f t="shared" si="5"/>
        <v>1.8966860546110149</v>
      </c>
      <c r="D35" s="7">
        <f t="shared" si="6"/>
        <v>1.0733194130190697</v>
      </c>
      <c r="E35" s="7">
        <f t="shared" si="7"/>
        <v>0.73924066856378001</v>
      </c>
      <c r="F35" s="7">
        <f t="shared" si="8"/>
        <v>0.54638549895623079</v>
      </c>
      <c r="G35" s="8">
        <f t="shared" si="2"/>
        <v>8.3666365388153157</v>
      </c>
      <c r="H35" s="9">
        <f t="shared" si="9"/>
        <v>6.6932960156168511</v>
      </c>
      <c r="I35" s="80">
        <v>47</v>
      </c>
      <c r="J35" s="81">
        <f t="shared" si="3"/>
        <v>393.23191732431985</v>
      </c>
    </row>
    <row r="36" spans="1:10">
      <c r="A36" s="6" t="str">
        <f t="shared" si="1"/>
        <v>50-54</v>
      </c>
      <c r="B36" s="7">
        <f t="shared" si="4"/>
        <v>2.9149612371689284</v>
      </c>
      <c r="C36" s="7">
        <f t="shared" si="5"/>
        <v>2.135025337973663</v>
      </c>
      <c r="D36" s="7">
        <f t="shared" si="6"/>
        <v>1.1780872913006764</v>
      </c>
      <c r="E36" s="7">
        <f t="shared" si="7"/>
        <v>1.3768488434652475</v>
      </c>
      <c r="F36" s="7">
        <f t="shared" si="8"/>
        <v>1.0372725641358824</v>
      </c>
      <c r="G36" s="8">
        <f t="shared" si="2"/>
        <v>8.6421952740443988</v>
      </c>
      <c r="H36" s="9">
        <f t="shared" si="9"/>
        <v>6.9137425685441274</v>
      </c>
      <c r="I36" s="80">
        <v>52</v>
      </c>
      <c r="J36" s="81">
        <f t="shared" si="3"/>
        <v>449.39415425030876</v>
      </c>
    </row>
    <row r="37" spans="1:10">
      <c r="A37" s="6" t="str">
        <f t="shared" si="1"/>
        <v>55-59</v>
      </c>
      <c r="B37" s="7">
        <f t="shared" si="4"/>
        <v>3.1744866459937331</v>
      </c>
      <c r="C37" s="7">
        <f t="shared" si="5"/>
        <v>2.6233657359147471</v>
      </c>
      <c r="D37" s="7">
        <f t="shared" si="6"/>
        <v>1.2582017018636322</v>
      </c>
      <c r="E37" s="7">
        <f t="shared" si="7"/>
        <v>1.0777254698154932</v>
      </c>
      <c r="F37" s="7">
        <f t="shared" si="8"/>
        <v>1.6096241316315518</v>
      </c>
      <c r="G37" s="8">
        <f t="shared" si="2"/>
        <v>9.7434036852191568</v>
      </c>
      <c r="H37" s="9">
        <f t="shared" si="9"/>
        <v>7.7947075580814209</v>
      </c>
      <c r="I37" s="80">
        <v>57</v>
      </c>
      <c r="J37" s="81">
        <f t="shared" si="3"/>
        <v>555.37401005749189</v>
      </c>
    </row>
    <row r="38" spans="1:10">
      <c r="A38" s="6" t="str">
        <f t="shared" si="1"/>
        <v>60-64</v>
      </c>
      <c r="B38" s="7">
        <f t="shared" si="4"/>
        <v>1.9168619123737318</v>
      </c>
      <c r="C38" s="7">
        <f t="shared" si="5"/>
        <v>1.6522896169409993</v>
      </c>
      <c r="D38" s="7">
        <f t="shared" si="6"/>
        <v>1.6673929303740807</v>
      </c>
      <c r="E38" s="7">
        <f t="shared" si="7"/>
        <v>2.3627087264754651</v>
      </c>
      <c r="F38" s="7">
        <f t="shared" si="8"/>
        <v>3.5438229599862643</v>
      </c>
      <c r="G38" s="8">
        <f t="shared" si="2"/>
        <v>11.143076146150541</v>
      </c>
      <c r="H38" s="9">
        <f t="shared" si="9"/>
        <v>8.9144433159881693</v>
      </c>
      <c r="I38" s="80">
        <v>62</v>
      </c>
      <c r="J38" s="81">
        <f t="shared" si="3"/>
        <v>690.8707210613336</v>
      </c>
    </row>
    <row r="39" spans="1:10">
      <c r="A39" s="6" t="str">
        <f t="shared" si="1"/>
        <v>65-69</v>
      </c>
      <c r="B39" s="7">
        <f t="shared" si="4"/>
        <v>2.4022586481153665</v>
      </c>
      <c r="C39" s="7">
        <f t="shared" si="5"/>
        <v>1.4370175140413863</v>
      </c>
      <c r="D39" s="7">
        <f t="shared" si="6"/>
        <v>1.6404223565755802</v>
      </c>
      <c r="E39" s="7">
        <f t="shared" si="7"/>
        <v>2.4421937596964263</v>
      </c>
      <c r="F39" s="7">
        <f t="shared" si="8"/>
        <v>4.4657886579859323</v>
      </c>
      <c r="G39" s="8">
        <f t="shared" si="2"/>
        <v>12.387680936414691</v>
      </c>
      <c r="H39" s="9">
        <f t="shared" si="9"/>
        <v>9.9101251822966887</v>
      </c>
      <c r="I39" s="80">
        <v>67</v>
      </c>
      <c r="J39" s="81">
        <f t="shared" si="3"/>
        <v>829.97462273978431</v>
      </c>
    </row>
    <row r="40" spans="1:10">
      <c r="A40" s="6" t="str">
        <f t="shared" si="1"/>
        <v>70-74</v>
      </c>
      <c r="B40" s="7">
        <f t="shared" si="4"/>
        <v>1.2804895737877053</v>
      </c>
      <c r="C40" s="7">
        <f t="shared" si="5"/>
        <v>2.5104184011657469</v>
      </c>
      <c r="D40" s="7">
        <f t="shared" si="6"/>
        <v>1.8447782590108601</v>
      </c>
      <c r="E40" s="7">
        <f t="shared" si="7"/>
        <v>2.0697306579050263</v>
      </c>
      <c r="F40" s="7">
        <f t="shared" si="8"/>
        <v>3.1314075366540908</v>
      </c>
      <c r="G40" s="8">
        <f t="shared" si="2"/>
        <v>10.83682442852343</v>
      </c>
      <c r="H40" s="9">
        <f t="shared" si="9"/>
        <v>8.6694424256232576</v>
      </c>
      <c r="I40" s="80">
        <v>72</v>
      </c>
      <c r="J40" s="81">
        <f t="shared" si="3"/>
        <v>780.25135885368695</v>
      </c>
    </row>
    <row r="41" spans="1:10">
      <c r="A41" s="6" t="str">
        <f t="shared" si="1"/>
        <v>75-79</v>
      </c>
      <c r="B41" s="7">
        <f t="shared" si="4"/>
        <v>1.4044079196381278</v>
      </c>
      <c r="C41" s="7">
        <f t="shared" si="5"/>
        <v>1.8738323436496414</v>
      </c>
      <c r="D41" s="7">
        <f t="shared" si="6"/>
        <v>1.2974148389506457</v>
      </c>
      <c r="E41" s="7">
        <f t="shared" si="7"/>
        <v>2.126883915944386</v>
      </c>
      <c r="F41" s="7">
        <f t="shared" si="8"/>
        <v>2.2294505834976786</v>
      </c>
      <c r="G41" s="8">
        <f t="shared" si="2"/>
        <v>8.9319896016804794</v>
      </c>
      <c r="H41" s="9">
        <f t="shared" si="9"/>
        <v>7.1455775729113187</v>
      </c>
      <c r="I41" s="80">
        <v>77</v>
      </c>
      <c r="J41" s="81">
        <f t="shared" si="3"/>
        <v>687.76319932939691</v>
      </c>
    </row>
    <row r="42" spans="1:10">
      <c r="A42" s="6" t="str">
        <f t="shared" si="1"/>
        <v>80-84</v>
      </c>
      <c r="B42" s="7">
        <f t="shared" si="4"/>
        <v>0.21456232105582512</v>
      </c>
      <c r="C42" s="7">
        <f t="shared" si="5"/>
        <v>0.57634980755594423</v>
      </c>
      <c r="D42" s="7">
        <f t="shared" si="6"/>
        <v>0.61161934469302826</v>
      </c>
      <c r="E42" s="7">
        <f t="shared" si="7"/>
        <v>1.2503475319354536</v>
      </c>
      <c r="F42" s="7">
        <f t="shared" si="8"/>
        <v>2.3712348097362788</v>
      </c>
      <c r="G42" s="8">
        <f t="shared" si="2"/>
        <v>5.0241138149765305</v>
      </c>
      <c r="H42" s="9">
        <f t="shared" si="9"/>
        <v>4.0192831161934963</v>
      </c>
      <c r="I42" s="80">
        <v>82</v>
      </c>
      <c r="J42" s="81">
        <f t="shared" si="3"/>
        <v>411.97733282807553</v>
      </c>
    </row>
    <row r="43" spans="1:10" ht="12.75" thickBot="1">
      <c r="A43" s="6" t="str">
        <f t="shared" si="1"/>
        <v>85 +</v>
      </c>
      <c r="B43" s="7">
        <f t="shared" si="4"/>
        <v>1.0202349743515151</v>
      </c>
      <c r="C43" s="7">
        <f t="shared" si="5"/>
        <v>0.87224931112748394</v>
      </c>
      <c r="D43" s="7">
        <f t="shared" si="6"/>
        <v>0.90998061747309777</v>
      </c>
      <c r="E43" s="7">
        <f t="shared" si="7"/>
        <v>0.91253898602101768</v>
      </c>
      <c r="F43" s="7">
        <f t="shared" si="8"/>
        <v>2.0129785741393436</v>
      </c>
      <c r="G43" s="8">
        <f t="shared" si="2"/>
        <v>5.7279824631124576</v>
      </c>
      <c r="H43" s="9">
        <f t="shared" si="9"/>
        <v>4.5823769229136948</v>
      </c>
      <c r="I43" s="80">
        <v>87</v>
      </c>
      <c r="J43" s="82">
        <f t="shared" si="3"/>
        <v>498.33447429078382</v>
      </c>
    </row>
    <row r="44" spans="1:10" ht="13.5" thickBot="1">
      <c r="G44" s="11">
        <f>SUM(G29:G43)</f>
        <v>125.00024680358098</v>
      </c>
      <c r="H44" s="11">
        <f>SUM(H29:H43)</f>
        <v>99.999999999999986</v>
      </c>
      <c r="I44" s="78"/>
      <c r="J44" s="83">
        <f>SUM(J29:J43)/G44</f>
        <v>53.265648560714389</v>
      </c>
    </row>
    <row r="46" spans="1:10">
      <c r="A46" s="34" t="s">
        <v>58</v>
      </c>
    </row>
  </sheetData>
  <mergeCells count="3">
    <mergeCell ref="A4:F4"/>
    <mergeCell ref="A1:G1"/>
    <mergeCell ref="G4:G5"/>
  </mergeCells>
  <phoneticPr fontId="5" type="noConversion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22"/>
  <dimension ref="A1:L46"/>
  <sheetViews>
    <sheetView workbookViewId="0">
      <selection activeCell="B24" sqref="B24"/>
    </sheetView>
  </sheetViews>
  <sheetFormatPr baseColWidth="10" defaultRowHeight="12"/>
  <cols>
    <col min="10" max="10" width="11.5703125" customWidth="1"/>
    <col min="11" max="17" width="6.5703125" customWidth="1"/>
    <col min="18" max="18" width="5.42578125" customWidth="1"/>
  </cols>
  <sheetData>
    <row r="1" spans="1:12" ht="15">
      <c r="A1" s="139" t="s">
        <v>63</v>
      </c>
      <c r="B1" s="139"/>
      <c r="C1" s="139"/>
      <c r="D1" s="139"/>
      <c r="E1" s="139"/>
      <c r="F1" s="139"/>
      <c r="G1" s="139"/>
    </row>
    <row r="2" spans="1:12" ht="12.75">
      <c r="A2" s="2"/>
      <c r="B2" s="2"/>
      <c r="C2" s="2"/>
      <c r="D2" s="2"/>
      <c r="E2" s="2"/>
      <c r="F2" s="2"/>
    </row>
    <row r="3" spans="1:12" ht="13.5" thickBot="1">
      <c r="A3" s="2"/>
      <c r="B3" s="2"/>
      <c r="C3" s="2"/>
      <c r="D3" s="2"/>
      <c r="E3" s="2"/>
      <c r="F3" s="2"/>
    </row>
    <row r="4" spans="1:12" ht="12.75" customHeight="1" thickBot="1">
      <c r="A4" s="135" t="s">
        <v>59</v>
      </c>
      <c r="B4" s="136"/>
      <c r="C4" s="136"/>
      <c r="D4" s="136"/>
      <c r="E4" s="136"/>
      <c r="F4" s="136"/>
      <c r="G4" s="140" t="s">
        <v>56</v>
      </c>
    </row>
    <row r="5" spans="1:12" ht="23.25" thickBot="1">
      <c r="A5" s="26" t="s">
        <v>40</v>
      </c>
      <c r="B5" s="27" t="s">
        <v>16</v>
      </c>
      <c r="C5" s="27" t="s">
        <v>18</v>
      </c>
      <c r="D5" s="27" t="s">
        <v>20</v>
      </c>
      <c r="E5" s="27" t="s">
        <v>22</v>
      </c>
      <c r="F5" s="42" t="s">
        <v>24</v>
      </c>
      <c r="G5" s="141"/>
    </row>
    <row r="6" spans="1:12" ht="13.5" thickBot="1">
      <c r="A6" s="62" t="s">
        <v>41</v>
      </c>
      <c r="B6" s="63" t="s">
        <v>42</v>
      </c>
      <c r="C6" s="63" t="s">
        <v>43</v>
      </c>
      <c r="D6" s="63" t="s">
        <v>44</v>
      </c>
      <c r="E6" s="63" t="s">
        <v>45</v>
      </c>
      <c r="F6" s="64" t="s">
        <v>46</v>
      </c>
      <c r="G6" s="47" t="s">
        <v>11</v>
      </c>
      <c r="H6" s="1"/>
    </row>
    <row r="7" spans="1:12" ht="12.75">
      <c r="A7" s="110" t="s">
        <v>37</v>
      </c>
      <c r="B7" s="114">
        <v>4.9068414048462659</v>
      </c>
      <c r="C7" s="66">
        <v>0.39029696795121738</v>
      </c>
      <c r="D7" s="66">
        <v>0.43854157592668153</v>
      </c>
      <c r="E7" s="66">
        <v>0.35869927293789189</v>
      </c>
      <c r="F7" s="67">
        <v>0</v>
      </c>
      <c r="G7" s="71">
        <v>6.6088794926004226</v>
      </c>
      <c r="H7" s="1"/>
    </row>
    <row r="8" spans="1:12" ht="12.75">
      <c r="A8" s="111" t="s">
        <v>25</v>
      </c>
      <c r="B8" s="115">
        <v>18.005731422911662</v>
      </c>
      <c r="C8" s="60">
        <v>3.7237221831197624</v>
      </c>
      <c r="D8" s="60">
        <v>0.597715925707477</v>
      </c>
      <c r="E8" s="60">
        <v>0.97778764771217952</v>
      </c>
      <c r="F8" s="68">
        <v>0</v>
      </c>
      <c r="G8" s="72">
        <v>25.334038054968296</v>
      </c>
      <c r="H8" s="1"/>
    </row>
    <row r="9" spans="1:12" ht="12.75">
      <c r="A9" s="111" t="s">
        <v>26</v>
      </c>
      <c r="B9" s="115">
        <v>12.28904824111766</v>
      </c>
      <c r="C9" s="60">
        <v>6.6562273604083595</v>
      </c>
      <c r="D9" s="60">
        <v>2.7196376801654671</v>
      </c>
      <c r="E9" s="60">
        <v>2.7806145188983873</v>
      </c>
      <c r="F9" s="68">
        <v>1.3287043051750125</v>
      </c>
      <c r="G9" s="72">
        <v>27.536997885835092</v>
      </c>
      <c r="H9" s="1"/>
    </row>
    <row r="10" spans="1:12" ht="12.75">
      <c r="A10" s="111" t="s">
        <v>27</v>
      </c>
      <c r="B10" s="115">
        <v>11.815805389596362</v>
      </c>
      <c r="C10" s="60">
        <v>6.7198956221166144</v>
      </c>
      <c r="D10" s="60">
        <v>4.8048903101532074</v>
      </c>
      <c r="E10" s="60">
        <v>2.8072117012530673</v>
      </c>
      <c r="F10" s="68">
        <v>2.0121204760541604</v>
      </c>
      <c r="G10" s="72">
        <v>29.739957716701905</v>
      </c>
      <c r="H10" s="1"/>
    </row>
    <row r="11" spans="1:12" ht="12.75">
      <c r="A11" s="111" t="s">
        <v>28</v>
      </c>
      <c r="B11" s="115">
        <v>11.675766214608551</v>
      </c>
      <c r="C11" s="60">
        <v>6.7911672423511833</v>
      </c>
      <c r="D11" s="60">
        <v>6.7827763743326761</v>
      </c>
      <c r="E11" s="60">
        <v>2.0804557830397727</v>
      </c>
      <c r="F11" s="68">
        <v>3.3137885371064808</v>
      </c>
      <c r="G11" s="72">
        <v>31.942917547568712</v>
      </c>
      <c r="H11" s="1"/>
    </row>
    <row r="12" spans="1:12" ht="15.75" customHeight="1">
      <c r="A12" s="111" t="s">
        <v>29</v>
      </c>
      <c r="B12" s="115">
        <v>12.917155151219232</v>
      </c>
      <c r="C12" s="60">
        <v>7.6324740399349178</v>
      </c>
      <c r="D12" s="60">
        <v>5.3599525946594406</v>
      </c>
      <c r="E12" s="60">
        <v>4.3841022247964565</v>
      </c>
      <c r="F12" s="68">
        <v>4.1898475756518732</v>
      </c>
      <c r="G12" s="72">
        <v>36.348837209302324</v>
      </c>
      <c r="H12" s="1"/>
    </row>
    <row r="13" spans="1:12" ht="12.75">
      <c r="A13" s="111" t="s">
        <v>30</v>
      </c>
      <c r="B13" s="115">
        <v>7.4601751675490755</v>
      </c>
      <c r="C13" s="60">
        <v>14.326194588327038</v>
      </c>
      <c r="D13" s="60">
        <v>6.1911751895531522</v>
      </c>
      <c r="E13" s="60">
        <v>6.0767876827125225</v>
      </c>
      <c r="F13" s="68">
        <v>3.6297075254310349</v>
      </c>
      <c r="G13" s="72">
        <v>39.653276955602536</v>
      </c>
      <c r="H13" s="1"/>
      <c r="I13" s="1"/>
      <c r="J13" s="1"/>
      <c r="K13" s="1"/>
      <c r="L13" s="1"/>
    </row>
    <row r="14" spans="1:12" ht="12.75">
      <c r="A14" s="112" t="s">
        <v>31</v>
      </c>
      <c r="B14" s="116">
        <v>3.4771090607768422</v>
      </c>
      <c r="C14" s="61">
        <v>13.183364250796679</v>
      </c>
      <c r="D14" s="61">
        <v>9.42642902597958</v>
      </c>
      <c r="E14" s="61">
        <v>8.8116831493429615</v>
      </c>
      <c r="F14" s="70">
        <v>5.2632795991659904</v>
      </c>
      <c r="G14" s="72">
        <v>41.856236786469353</v>
      </c>
      <c r="H14" s="1"/>
      <c r="I14" s="1"/>
      <c r="J14" s="1"/>
      <c r="K14" s="1"/>
      <c r="L14" s="1"/>
    </row>
    <row r="15" spans="1:12" ht="12.75">
      <c r="A15" s="111" t="s">
        <v>32</v>
      </c>
      <c r="B15" s="115">
        <v>12.433625279248458</v>
      </c>
      <c r="C15" s="60">
        <v>7.7141047783299461</v>
      </c>
      <c r="D15" s="60">
        <v>11.556860353832549</v>
      </c>
      <c r="E15" s="60">
        <v>7.0895856298312756</v>
      </c>
      <c r="F15" s="68">
        <v>5.6462117062260546</v>
      </c>
      <c r="G15" s="72">
        <v>46.262156448202965</v>
      </c>
      <c r="H15" s="1"/>
      <c r="I15" s="1"/>
      <c r="J15" s="1"/>
      <c r="K15" s="1"/>
      <c r="L15" s="1"/>
    </row>
    <row r="16" spans="1:12" ht="12.75">
      <c r="A16" s="111" t="s">
        <v>33</v>
      </c>
      <c r="B16" s="115">
        <v>0</v>
      </c>
      <c r="C16" s="60">
        <v>9.757424198780436</v>
      </c>
      <c r="D16" s="60">
        <v>10.96353939816704</v>
      </c>
      <c r="E16" s="60">
        <v>13.451222735170948</v>
      </c>
      <c r="F16" s="68">
        <v>19.639910510868155</v>
      </c>
      <c r="G16" s="72">
        <v>55.073995771670191</v>
      </c>
      <c r="H16" s="1"/>
      <c r="I16" s="1"/>
      <c r="J16" s="1"/>
      <c r="K16" s="1"/>
      <c r="L16" s="1"/>
    </row>
    <row r="17" spans="1:12" ht="12.75">
      <c r="A17" s="111" t="s">
        <v>34</v>
      </c>
      <c r="B17" s="115">
        <v>3.8823360565816616</v>
      </c>
      <c r="C17" s="60">
        <v>2.6763220659512053</v>
      </c>
      <c r="D17" s="60">
        <v>13.532140057166176</v>
      </c>
      <c r="E17" s="60">
        <v>17.217565101018813</v>
      </c>
      <c r="F17" s="68">
        <v>20.568342644109197</v>
      </c>
      <c r="G17" s="72">
        <v>59.479915433403818</v>
      </c>
      <c r="H17" s="1"/>
      <c r="I17" s="1"/>
      <c r="J17" s="1"/>
      <c r="K17" s="1"/>
      <c r="L17" s="1"/>
    </row>
    <row r="18" spans="1:12" ht="12.75">
      <c r="A18" s="111" t="s">
        <v>35</v>
      </c>
      <c r="B18" s="115">
        <v>0</v>
      </c>
      <c r="C18" s="60">
        <v>8.3913848109511751</v>
      </c>
      <c r="D18" s="60">
        <v>9.4286438824236534</v>
      </c>
      <c r="E18" s="60">
        <v>11.568051552247015</v>
      </c>
      <c r="F18" s="68">
        <v>16.890323039346615</v>
      </c>
      <c r="G18" s="72">
        <v>47.363636363636367</v>
      </c>
      <c r="H18" s="1"/>
      <c r="I18" s="1"/>
      <c r="J18" s="1"/>
      <c r="K18" s="1"/>
      <c r="L18" s="1"/>
    </row>
    <row r="19" spans="1:12" ht="12.75">
      <c r="A19" s="111" t="s">
        <v>36</v>
      </c>
      <c r="B19" s="115">
        <v>1.1364066115442142</v>
      </c>
      <c r="C19" s="60">
        <v>7.0505258726671558</v>
      </c>
      <c r="D19" s="60">
        <v>9.242381600175225</v>
      </c>
      <c r="E19" s="60">
        <v>11.879502802674272</v>
      </c>
      <c r="F19" s="68">
        <v>7.7407741133744299</v>
      </c>
      <c r="G19" s="72">
        <v>38.551797040169141</v>
      </c>
      <c r="H19" s="1"/>
      <c r="I19" s="1"/>
      <c r="J19" s="1"/>
      <c r="K19" s="1"/>
      <c r="L19" s="1"/>
    </row>
    <row r="20" spans="1:12" ht="12.75">
      <c r="A20" s="111" t="s">
        <v>38</v>
      </c>
      <c r="B20" s="115">
        <v>0</v>
      </c>
      <c r="C20" s="60">
        <v>1.9591377214806207</v>
      </c>
      <c r="D20" s="60">
        <v>3.8522867846108499</v>
      </c>
      <c r="E20" s="60">
        <v>4.9514566303583516</v>
      </c>
      <c r="F20" s="68">
        <v>6.4528133785440618</v>
      </c>
      <c r="G20" s="72">
        <v>17.623678646934458</v>
      </c>
      <c r="H20" s="1"/>
      <c r="I20" s="1"/>
      <c r="J20" s="1"/>
      <c r="K20" s="1"/>
      <c r="L20" s="1"/>
    </row>
    <row r="21" spans="1:12" ht="12.75">
      <c r="A21" s="111" t="s">
        <v>15</v>
      </c>
      <c r="B21" s="115">
        <v>0</v>
      </c>
      <c r="C21" s="60">
        <v>3.0277582968336869</v>
      </c>
      <c r="D21" s="60">
        <v>5.1030292471468401</v>
      </c>
      <c r="E21" s="60">
        <v>5.5652735680060808</v>
      </c>
      <c r="F21" s="68">
        <v>3.3241765889469406</v>
      </c>
      <c r="G21" s="72">
        <v>17.623678646934465</v>
      </c>
      <c r="H21" s="1"/>
      <c r="I21" s="1"/>
      <c r="J21" s="1"/>
      <c r="K21" s="1"/>
      <c r="L21" s="1"/>
    </row>
    <row r="22" spans="1:12" ht="13.5" thickBot="1">
      <c r="A22" s="113" t="s">
        <v>11</v>
      </c>
      <c r="B22" s="117">
        <f t="shared" ref="B22:G22" si="0">SUM(B7:B21)</f>
        <v>100</v>
      </c>
      <c r="C22" s="118">
        <f t="shared" si="0"/>
        <v>100</v>
      </c>
      <c r="D22" s="118">
        <f t="shared" si="0"/>
        <v>100.00000000000001</v>
      </c>
      <c r="E22" s="118">
        <f t="shared" si="0"/>
        <v>99.999999999999986</v>
      </c>
      <c r="F22" s="119">
        <f t="shared" si="0"/>
        <v>100</v>
      </c>
      <c r="G22" s="74">
        <f t="shared" si="0"/>
        <v>521.00000000000011</v>
      </c>
      <c r="H22" s="1"/>
      <c r="I22" s="1"/>
      <c r="J22" s="1"/>
      <c r="K22" s="1"/>
      <c r="L22" s="1"/>
    </row>
    <row r="23" spans="1:12" ht="13.5" thickBot="1">
      <c r="A23" s="75" t="s">
        <v>62</v>
      </c>
      <c r="B23" s="76">
        <v>48</v>
      </c>
      <c r="C23" s="76">
        <v>24</v>
      </c>
      <c r="D23" s="76">
        <v>14</v>
      </c>
      <c r="E23" s="76">
        <v>16</v>
      </c>
      <c r="F23" s="76">
        <v>23</v>
      </c>
      <c r="G23" s="77">
        <f>SUM(B23:F23)</f>
        <v>125</v>
      </c>
      <c r="H23" s="2"/>
      <c r="I23" s="2"/>
      <c r="J23" s="2"/>
      <c r="K23" s="2"/>
      <c r="L23" s="1"/>
    </row>
    <row r="24" spans="1:12" ht="12.75">
      <c r="A24" s="2"/>
      <c r="B24" s="34" t="s">
        <v>80</v>
      </c>
      <c r="C24" s="2"/>
      <c r="D24" s="2"/>
      <c r="E24" s="2"/>
      <c r="F24" s="2"/>
      <c r="G24" s="2"/>
      <c r="H24" s="2"/>
      <c r="I24" s="2"/>
      <c r="J24" s="2"/>
      <c r="K24" s="2"/>
      <c r="L24" s="1"/>
    </row>
    <row r="25" spans="1:12" ht="12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</row>
    <row r="26" spans="1:12" ht="12.75">
      <c r="A26" s="34" t="s">
        <v>57</v>
      </c>
      <c r="B26" s="2"/>
      <c r="C26" s="2"/>
      <c r="D26" s="2"/>
      <c r="E26" s="2"/>
      <c r="F26" s="2"/>
      <c r="G26" s="2"/>
      <c r="H26" s="2"/>
      <c r="I26" s="2"/>
    </row>
    <row r="27" spans="1:12" ht="12.75">
      <c r="A27" s="2"/>
      <c r="B27" s="2"/>
      <c r="C27" s="2"/>
      <c r="D27" s="2"/>
      <c r="E27" s="2"/>
      <c r="F27" s="2"/>
      <c r="G27" s="2"/>
      <c r="H27" s="2"/>
      <c r="I27" s="2"/>
    </row>
    <row r="28" spans="1:12" ht="33.75">
      <c r="A28" s="4" t="s">
        <v>12</v>
      </c>
      <c r="B28" s="3" t="s">
        <v>6</v>
      </c>
      <c r="C28" s="3" t="s">
        <v>7</v>
      </c>
      <c r="D28" s="3" t="s">
        <v>8</v>
      </c>
      <c r="E28" s="3" t="s">
        <v>9</v>
      </c>
      <c r="F28" s="3" t="s">
        <v>10</v>
      </c>
      <c r="G28" s="5" t="s">
        <v>11</v>
      </c>
      <c r="H28" s="5" t="s">
        <v>13</v>
      </c>
      <c r="I28" s="36" t="s">
        <v>61</v>
      </c>
      <c r="J28" s="36" t="s">
        <v>14</v>
      </c>
    </row>
    <row r="29" spans="1:12">
      <c r="A29" s="6" t="str">
        <f t="shared" ref="A29:A43" si="1">A7</f>
        <v>18-19</v>
      </c>
      <c r="B29" s="7">
        <f t="shared" ref="B29:B43" si="2">(B7*$B$23)/100</f>
        <v>2.3552838743262079</v>
      </c>
      <c r="C29" s="7">
        <f t="shared" ref="C29:C43" si="3">(C7*$C$23)/100</f>
        <v>9.3671272308292169E-2</v>
      </c>
      <c r="D29" s="7">
        <f t="shared" ref="D29:D43" si="4">(D7*$D$23)/100</f>
        <v>6.139582062973542E-2</v>
      </c>
      <c r="E29" s="7">
        <f t="shared" ref="E29:E43" si="5">(E7*$E$23)/100</f>
        <v>5.7391883670062704E-2</v>
      </c>
      <c r="F29" s="7">
        <f t="shared" ref="F29:F43" si="6">(F7*$F$23)/100</f>
        <v>0</v>
      </c>
      <c r="G29" s="8">
        <f t="shared" ref="G29:G43" si="7">SUM(B29:F29)</f>
        <v>2.5677428509342981</v>
      </c>
      <c r="H29" s="9">
        <f t="shared" ref="H29:H43" si="8">(G29/$G$44)*100</f>
        <v>2.0541942807474385</v>
      </c>
      <c r="I29" s="79">
        <v>19</v>
      </c>
      <c r="J29" s="81">
        <f t="shared" ref="J29:J43" si="9">I29*G29</f>
        <v>48.787114167751668</v>
      </c>
    </row>
    <row r="30" spans="1:12">
      <c r="A30" s="6" t="str">
        <f t="shared" si="1"/>
        <v>20-24</v>
      </c>
      <c r="B30" s="7">
        <f t="shared" si="2"/>
        <v>8.6427510829975969</v>
      </c>
      <c r="C30" s="7">
        <f t="shared" si="3"/>
        <v>0.89369332394874301</v>
      </c>
      <c r="D30" s="7">
        <f t="shared" si="4"/>
        <v>8.3680229599046779E-2</v>
      </c>
      <c r="E30" s="7">
        <f t="shared" si="5"/>
        <v>0.15644602363394872</v>
      </c>
      <c r="F30" s="7">
        <f t="shared" si="6"/>
        <v>0</v>
      </c>
      <c r="G30" s="8">
        <f t="shared" si="7"/>
        <v>9.7765706601793347</v>
      </c>
      <c r="H30" s="9">
        <f t="shared" si="8"/>
        <v>7.8212565281434694</v>
      </c>
      <c r="I30" s="79">
        <v>22</v>
      </c>
      <c r="J30" s="81">
        <f t="shared" si="9"/>
        <v>215.08455452394537</v>
      </c>
    </row>
    <row r="31" spans="1:12">
      <c r="A31" s="6" t="str">
        <f t="shared" si="1"/>
        <v>25-29</v>
      </c>
      <c r="B31" s="7">
        <f t="shared" si="2"/>
        <v>5.8987431557364767</v>
      </c>
      <c r="C31" s="7">
        <f t="shared" si="3"/>
        <v>1.5974945664980063</v>
      </c>
      <c r="D31" s="7">
        <f t="shared" si="4"/>
        <v>0.38074927522316543</v>
      </c>
      <c r="E31" s="7">
        <f t="shared" si="5"/>
        <v>0.44489832302374199</v>
      </c>
      <c r="F31" s="7">
        <f t="shared" si="6"/>
        <v>0.30560199019025286</v>
      </c>
      <c r="G31" s="8">
        <f t="shared" si="7"/>
        <v>8.6274873106716434</v>
      </c>
      <c r="H31" s="9">
        <f t="shared" si="8"/>
        <v>6.9019898485373155</v>
      </c>
      <c r="I31" s="79">
        <v>27</v>
      </c>
      <c r="J31" s="81">
        <f t="shared" si="9"/>
        <v>232.94215738813438</v>
      </c>
    </row>
    <row r="32" spans="1:12">
      <c r="A32" s="6" t="str">
        <f t="shared" si="1"/>
        <v>30-34</v>
      </c>
      <c r="B32" s="7">
        <f t="shared" si="2"/>
        <v>5.671586587006253</v>
      </c>
      <c r="C32" s="7">
        <f t="shared" si="3"/>
        <v>1.6127749493079875</v>
      </c>
      <c r="D32" s="7">
        <f t="shared" si="4"/>
        <v>0.67268464342144907</v>
      </c>
      <c r="E32" s="7">
        <f t="shared" si="5"/>
        <v>0.44915387220049074</v>
      </c>
      <c r="F32" s="7">
        <f t="shared" si="6"/>
        <v>0.4627877094924569</v>
      </c>
      <c r="G32" s="8">
        <f t="shared" si="7"/>
        <v>8.8689877614286363</v>
      </c>
      <c r="H32" s="9">
        <f t="shared" si="8"/>
        <v>7.0951902091429098</v>
      </c>
      <c r="I32" s="80">
        <v>32</v>
      </c>
      <c r="J32" s="81">
        <f t="shared" si="9"/>
        <v>283.80760836571636</v>
      </c>
    </row>
    <row r="33" spans="1:10">
      <c r="A33" s="6" t="str">
        <f t="shared" si="1"/>
        <v>35-39</v>
      </c>
      <c r="B33" s="7">
        <f t="shared" si="2"/>
        <v>5.6043677830121048</v>
      </c>
      <c r="C33" s="7">
        <f t="shared" si="3"/>
        <v>1.629880138164284</v>
      </c>
      <c r="D33" s="7">
        <f t="shared" si="4"/>
        <v>0.94958869240657462</v>
      </c>
      <c r="E33" s="7">
        <f t="shared" si="5"/>
        <v>0.33287292528636364</v>
      </c>
      <c r="F33" s="7">
        <f t="shared" si="6"/>
        <v>0.76217136353449066</v>
      </c>
      <c r="G33" s="8">
        <f t="shared" si="7"/>
        <v>9.2788809024038166</v>
      </c>
      <c r="H33" s="9">
        <f t="shared" si="8"/>
        <v>7.4231047219230542</v>
      </c>
      <c r="I33" s="80">
        <v>37</v>
      </c>
      <c r="J33" s="81">
        <f t="shared" si="9"/>
        <v>343.31859338894122</v>
      </c>
    </row>
    <row r="34" spans="1:10">
      <c r="A34" s="6" t="str">
        <f t="shared" si="1"/>
        <v>40-44</v>
      </c>
      <c r="B34" s="7">
        <f t="shared" si="2"/>
        <v>6.2002344725852314</v>
      </c>
      <c r="C34" s="7">
        <f t="shared" si="3"/>
        <v>1.8317937695843802</v>
      </c>
      <c r="D34" s="7">
        <f t="shared" si="4"/>
        <v>0.75039336325232175</v>
      </c>
      <c r="E34" s="7">
        <f t="shared" si="5"/>
        <v>0.70145635596743305</v>
      </c>
      <c r="F34" s="7">
        <f t="shared" si="6"/>
        <v>0.96366494239993084</v>
      </c>
      <c r="G34" s="8">
        <f t="shared" si="7"/>
        <v>10.447542903789296</v>
      </c>
      <c r="H34" s="9">
        <f t="shared" si="8"/>
        <v>8.358034323031438</v>
      </c>
      <c r="I34" s="80">
        <v>42</v>
      </c>
      <c r="J34" s="81">
        <f t="shared" si="9"/>
        <v>438.79680195915046</v>
      </c>
    </row>
    <row r="35" spans="1:10">
      <c r="A35" s="6" t="str">
        <f t="shared" si="1"/>
        <v>45-49</v>
      </c>
      <c r="B35" s="7">
        <f t="shared" si="2"/>
        <v>3.5808840804235564</v>
      </c>
      <c r="C35" s="7">
        <f t="shared" si="3"/>
        <v>3.4382867011984888</v>
      </c>
      <c r="D35" s="7">
        <f t="shared" si="4"/>
        <v>0.8667645265374414</v>
      </c>
      <c r="E35" s="7">
        <f t="shared" si="5"/>
        <v>0.97228602923400365</v>
      </c>
      <c r="F35" s="7">
        <f t="shared" si="6"/>
        <v>0.834832730849138</v>
      </c>
      <c r="G35" s="8">
        <f t="shared" si="7"/>
        <v>9.6930540682426276</v>
      </c>
      <c r="H35" s="9">
        <f t="shared" si="8"/>
        <v>7.7544432545941024</v>
      </c>
      <c r="I35" s="80">
        <v>47</v>
      </c>
      <c r="J35" s="81">
        <f t="shared" si="9"/>
        <v>455.57354120740348</v>
      </c>
    </row>
    <row r="36" spans="1:10">
      <c r="A36" s="6" t="str">
        <f t="shared" si="1"/>
        <v>50-54</v>
      </c>
      <c r="B36" s="7">
        <f t="shared" si="2"/>
        <v>1.6690123491728843</v>
      </c>
      <c r="C36" s="7">
        <f t="shared" si="3"/>
        <v>3.164007420191203</v>
      </c>
      <c r="D36" s="7">
        <f t="shared" si="4"/>
        <v>1.319700063637141</v>
      </c>
      <c r="E36" s="7">
        <f t="shared" si="5"/>
        <v>1.4098693038948737</v>
      </c>
      <c r="F36" s="7">
        <f t="shared" si="6"/>
        <v>1.2105543078081777</v>
      </c>
      <c r="G36" s="8">
        <f t="shared" si="7"/>
        <v>8.7731434447042798</v>
      </c>
      <c r="H36" s="9">
        <f t="shared" si="8"/>
        <v>7.0185147557634249</v>
      </c>
      <c r="I36" s="80">
        <v>52</v>
      </c>
      <c r="J36" s="81">
        <f t="shared" si="9"/>
        <v>456.20345912462255</v>
      </c>
    </row>
    <row r="37" spans="1:10">
      <c r="A37" s="6" t="str">
        <f t="shared" si="1"/>
        <v>55-59</v>
      </c>
      <c r="B37" s="7">
        <f t="shared" si="2"/>
        <v>5.9681401340392597</v>
      </c>
      <c r="C37" s="7">
        <f t="shared" si="3"/>
        <v>1.8513851467991871</v>
      </c>
      <c r="D37" s="7">
        <f t="shared" si="4"/>
        <v>1.6179604495365569</v>
      </c>
      <c r="E37" s="7">
        <f t="shared" si="5"/>
        <v>1.1343337007730041</v>
      </c>
      <c r="F37" s="7">
        <f t="shared" si="6"/>
        <v>1.2986286924319927</v>
      </c>
      <c r="G37" s="8">
        <f t="shared" si="7"/>
        <v>11.870448123580001</v>
      </c>
      <c r="H37" s="9">
        <f t="shared" si="8"/>
        <v>9.4963584988640015</v>
      </c>
      <c r="I37" s="80">
        <v>57</v>
      </c>
      <c r="J37" s="81">
        <f t="shared" si="9"/>
        <v>676.61554304406002</v>
      </c>
    </row>
    <row r="38" spans="1:10">
      <c r="A38" s="6" t="str">
        <f t="shared" si="1"/>
        <v>60-64</v>
      </c>
      <c r="B38" s="7">
        <f t="shared" si="2"/>
        <v>0</v>
      </c>
      <c r="C38" s="7">
        <f t="shared" si="3"/>
        <v>2.3417818077073047</v>
      </c>
      <c r="D38" s="7">
        <f t="shared" si="4"/>
        <v>1.5348955157433855</v>
      </c>
      <c r="E38" s="7">
        <f t="shared" si="5"/>
        <v>2.1521956376273517</v>
      </c>
      <c r="F38" s="7">
        <f t="shared" si="6"/>
        <v>4.5171794174996753</v>
      </c>
      <c r="G38" s="8">
        <f t="shared" si="7"/>
        <v>10.546052378577716</v>
      </c>
      <c r="H38" s="9">
        <f t="shared" si="8"/>
        <v>8.4368419028621737</v>
      </c>
      <c r="I38" s="80">
        <v>62</v>
      </c>
      <c r="J38" s="81">
        <f t="shared" si="9"/>
        <v>653.85524747181842</v>
      </c>
    </row>
    <row r="39" spans="1:10">
      <c r="A39" s="6" t="str">
        <f t="shared" si="1"/>
        <v>65-69</v>
      </c>
      <c r="B39" s="7">
        <f t="shared" si="2"/>
        <v>1.8635213071591976</v>
      </c>
      <c r="C39" s="7">
        <f t="shared" si="3"/>
        <v>0.64231729582828934</v>
      </c>
      <c r="D39" s="7">
        <f t="shared" si="4"/>
        <v>1.8944996080032646</v>
      </c>
      <c r="E39" s="7">
        <f t="shared" si="5"/>
        <v>2.7548104161630103</v>
      </c>
      <c r="F39" s="7">
        <f t="shared" si="6"/>
        <v>4.7307188081451157</v>
      </c>
      <c r="G39" s="8">
        <f t="shared" si="7"/>
        <v>11.885867435298877</v>
      </c>
      <c r="H39" s="9">
        <f t="shared" si="8"/>
        <v>9.5086939482391024</v>
      </c>
      <c r="I39" s="80">
        <v>67</v>
      </c>
      <c r="J39" s="81">
        <f t="shared" si="9"/>
        <v>796.35311816502474</v>
      </c>
    </row>
    <row r="40" spans="1:10">
      <c r="A40" s="6" t="str">
        <f t="shared" si="1"/>
        <v>70-74</v>
      </c>
      <c r="B40" s="7">
        <f t="shared" si="2"/>
        <v>0</v>
      </c>
      <c r="C40" s="7">
        <f t="shared" si="3"/>
        <v>2.0139323546282824</v>
      </c>
      <c r="D40" s="7">
        <f t="shared" si="4"/>
        <v>1.3200101435393115</v>
      </c>
      <c r="E40" s="7">
        <f t="shared" si="5"/>
        <v>1.8508882483595224</v>
      </c>
      <c r="F40" s="7">
        <f t="shared" si="6"/>
        <v>3.8847742990497216</v>
      </c>
      <c r="G40" s="8">
        <f t="shared" si="7"/>
        <v>9.0696050455768376</v>
      </c>
      <c r="H40" s="9">
        <f t="shared" si="8"/>
        <v>7.2556840364614708</v>
      </c>
      <c r="I40" s="80">
        <v>72</v>
      </c>
      <c r="J40" s="81">
        <f t="shared" si="9"/>
        <v>653.01156328153229</v>
      </c>
    </row>
    <row r="41" spans="1:10">
      <c r="A41" s="6" t="str">
        <f t="shared" si="1"/>
        <v>75-79</v>
      </c>
      <c r="B41" s="7">
        <f t="shared" si="2"/>
        <v>0.54547517354122277</v>
      </c>
      <c r="C41" s="7">
        <f t="shared" si="3"/>
        <v>1.6921262094401175</v>
      </c>
      <c r="D41" s="7">
        <f t="shared" si="4"/>
        <v>1.2939334240245315</v>
      </c>
      <c r="E41" s="7">
        <f t="shared" si="5"/>
        <v>1.9007204484278837</v>
      </c>
      <c r="F41" s="7">
        <f t="shared" si="6"/>
        <v>1.7803780460761189</v>
      </c>
      <c r="G41" s="8">
        <f t="shared" si="7"/>
        <v>7.2126333015098743</v>
      </c>
      <c r="H41" s="9">
        <f t="shared" si="8"/>
        <v>5.7701066412078994</v>
      </c>
      <c r="I41" s="80">
        <v>77</v>
      </c>
      <c r="J41" s="81">
        <f t="shared" si="9"/>
        <v>555.37276421626029</v>
      </c>
    </row>
    <row r="42" spans="1:10">
      <c r="A42" s="6" t="str">
        <f t="shared" si="1"/>
        <v>80-84</v>
      </c>
      <c r="B42" s="7">
        <f t="shared" si="2"/>
        <v>0</v>
      </c>
      <c r="C42" s="7">
        <f t="shared" si="3"/>
        <v>0.47019305315534893</v>
      </c>
      <c r="D42" s="7">
        <f t="shared" si="4"/>
        <v>0.53932014984551901</v>
      </c>
      <c r="E42" s="7">
        <f t="shared" si="5"/>
        <v>0.79223306085733625</v>
      </c>
      <c r="F42" s="7">
        <f t="shared" si="6"/>
        <v>1.4841470770651342</v>
      </c>
      <c r="G42" s="8">
        <f t="shared" si="7"/>
        <v>3.2858933409233382</v>
      </c>
      <c r="H42" s="9">
        <f t="shared" si="8"/>
        <v>2.6287146727386705</v>
      </c>
      <c r="I42" s="80">
        <v>82</v>
      </c>
      <c r="J42" s="81">
        <f t="shared" si="9"/>
        <v>269.44325395571371</v>
      </c>
    </row>
    <row r="43" spans="1:10" ht="12.75" thickBot="1">
      <c r="A43" s="6" t="str">
        <f t="shared" si="1"/>
        <v>85 +</v>
      </c>
      <c r="B43" s="7">
        <f t="shared" si="2"/>
        <v>0</v>
      </c>
      <c r="C43" s="7">
        <f t="shared" si="3"/>
        <v>0.7266619912400849</v>
      </c>
      <c r="D43" s="7">
        <f t="shared" si="4"/>
        <v>0.71442409460055756</v>
      </c>
      <c r="E43" s="7">
        <f t="shared" si="5"/>
        <v>0.89044377088097293</v>
      </c>
      <c r="F43" s="7">
        <f t="shared" si="6"/>
        <v>0.7645606154577963</v>
      </c>
      <c r="G43" s="8">
        <f t="shared" si="7"/>
        <v>3.0960904721794114</v>
      </c>
      <c r="H43" s="9">
        <f t="shared" si="8"/>
        <v>2.4768723777435291</v>
      </c>
      <c r="I43" s="80">
        <v>87</v>
      </c>
      <c r="J43" s="82">
        <f t="shared" si="9"/>
        <v>269.35987107960881</v>
      </c>
    </row>
    <row r="44" spans="1:10" ht="13.5" thickBot="1">
      <c r="G44" s="11">
        <f>SUM(G29:G43)</f>
        <v>124.99999999999999</v>
      </c>
      <c r="H44" s="11">
        <f>SUM(H29:H43)</f>
        <v>100</v>
      </c>
      <c r="I44" s="78"/>
      <c r="J44" s="83">
        <f>SUM(J29:J43)/G44</f>
        <v>50.78820153071748</v>
      </c>
    </row>
    <row r="46" spans="1:10">
      <c r="A46" s="34" t="s">
        <v>58</v>
      </c>
    </row>
  </sheetData>
  <mergeCells count="3">
    <mergeCell ref="A4:F4"/>
    <mergeCell ref="A1:G1"/>
    <mergeCell ref="G4:G5"/>
  </mergeCells>
  <phoneticPr fontId="5" type="noConversion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23"/>
  <dimension ref="A1:L46"/>
  <sheetViews>
    <sheetView workbookViewId="0">
      <selection activeCell="P14" sqref="P14"/>
    </sheetView>
  </sheetViews>
  <sheetFormatPr baseColWidth="10" defaultRowHeight="12"/>
  <cols>
    <col min="10" max="10" width="11.5703125" customWidth="1"/>
    <col min="11" max="17" width="6.5703125" customWidth="1"/>
    <col min="18" max="18" width="5.42578125" customWidth="1"/>
  </cols>
  <sheetData>
    <row r="1" spans="1:12" ht="15">
      <c r="A1" s="139" t="s">
        <v>63</v>
      </c>
      <c r="B1" s="139"/>
      <c r="C1" s="139"/>
      <c r="D1" s="139"/>
      <c r="E1" s="139"/>
      <c r="F1" s="139"/>
      <c r="G1" s="139"/>
    </row>
    <row r="2" spans="1:12" ht="12.75">
      <c r="A2" s="2"/>
      <c r="B2" s="2"/>
      <c r="C2" s="2"/>
      <c r="D2" s="2"/>
      <c r="E2" s="2"/>
      <c r="F2" s="2"/>
    </row>
    <row r="3" spans="1:12" ht="13.5" thickBot="1">
      <c r="A3" s="2"/>
      <c r="B3" s="2"/>
      <c r="C3" s="2"/>
      <c r="D3" s="2"/>
      <c r="E3" s="2"/>
      <c r="F3" s="2"/>
    </row>
    <row r="4" spans="1:12" ht="12.75" customHeight="1" thickBot="1">
      <c r="A4" s="135" t="s">
        <v>64</v>
      </c>
      <c r="B4" s="136"/>
      <c r="C4" s="136"/>
      <c r="D4" s="136"/>
      <c r="E4" s="136"/>
      <c r="F4" s="136"/>
      <c r="G4" s="140" t="s">
        <v>56</v>
      </c>
    </row>
    <row r="5" spans="1:12" ht="23.25" thickBot="1">
      <c r="A5" s="26" t="s">
        <v>40</v>
      </c>
      <c r="B5" s="127" t="s">
        <v>81</v>
      </c>
      <c r="C5" s="125" t="s">
        <v>82</v>
      </c>
      <c r="D5" s="126" t="s">
        <v>83</v>
      </c>
      <c r="E5" s="127" t="s">
        <v>84</v>
      </c>
      <c r="F5" s="128" t="s">
        <v>85</v>
      </c>
      <c r="G5" s="141"/>
    </row>
    <row r="6" spans="1:12" ht="13.5" thickBot="1">
      <c r="A6" s="62" t="s">
        <v>41</v>
      </c>
      <c r="B6" s="63" t="s">
        <v>42</v>
      </c>
      <c r="C6" s="63" t="s">
        <v>43</v>
      </c>
      <c r="D6" s="63" t="s">
        <v>44</v>
      </c>
      <c r="E6" s="63" t="s">
        <v>45</v>
      </c>
      <c r="F6" s="64" t="s">
        <v>46</v>
      </c>
      <c r="G6" s="47" t="s">
        <v>11</v>
      </c>
      <c r="H6" s="1"/>
    </row>
    <row r="7" spans="1:12" ht="12.75">
      <c r="A7" s="65" t="s">
        <v>37</v>
      </c>
      <c r="B7" s="66">
        <v>5.6559073361876742</v>
      </c>
      <c r="C7" s="66">
        <v>0.87160731777703104</v>
      </c>
      <c r="D7" s="66">
        <v>0.43799399074735251</v>
      </c>
      <c r="E7" s="66">
        <v>0.44188506060498328</v>
      </c>
      <c r="F7" s="67">
        <v>0</v>
      </c>
      <c r="G7" s="71">
        <v>8</v>
      </c>
      <c r="H7" s="1"/>
    </row>
    <row r="8" spans="1:12" ht="12.75">
      <c r="A8" s="19" t="s">
        <v>25</v>
      </c>
      <c r="B8" s="60">
        <v>14.304555114361875</v>
      </c>
      <c r="C8" s="60">
        <v>3.9566384820141542</v>
      </c>
      <c r="D8" s="60">
        <v>1.5906097558719645</v>
      </c>
      <c r="E8" s="60">
        <v>0.80237024162483817</v>
      </c>
      <c r="F8" s="68">
        <v>0.75455662585092953</v>
      </c>
      <c r="G8" s="72">
        <v>23</v>
      </c>
      <c r="H8" s="1"/>
    </row>
    <row r="9" spans="1:12" ht="12.75">
      <c r="A9" s="19" t="s">
        <v>26</v>
      </c>
      <c r="B9" s="60">
        <v>15.103137172457201</v>
      </c>
      <c r="C9" s="60">
        <v>3.6205227046122825</v>
      </c>
      <c r="D9" s="60">
        <v>2.274199567342023</v>
      </c>
      <c r="E9" s="60">
        <v>1.3766419195770634</v>
      </c>
      <c r="F9" s="68">
        <v>0</v>
      </c>
      <c r="G9" s="72">
        <v>24</v>
      </c>
      <c r="H9" s="1"/>
    </row>
    <row r="10" spans="1:12" ht="12.75">
      <c r="A10" s="19" t="s">
        <v>27</v>
      </c>
      <c r="B10" s="60">
        <v>6.320617376113387</v>
      </c>
      <c r="C10" s="60">
        <v>9.9652080837705306</v>
      </c>
      <c r="D10" s="60">
        <v>0.52712067491105796</v>
      </c>
      <c r="E10" s="60">
        <v>2.6590176611985914</v>
      </c>
      <c r="F10" s="68">
        <v>2.5005655624129641</v>
      </c>
      <c r="G10" s="72">
        <v>23</v>
      </c>
      <c r="H10" s="1"/>
    </row>
    <row r="11" spans="1:12" ht="12.75">
      <c r="A11" s="19" t="s">
        <v>28</v>
      </c>
      <c r="B11" s="60">
        <v>7.6354749038533622</v>
      </c>
      <c r="C11" s="60">
        <v>8.2366891529929429</v>
      </c>
      <c r="D11" s="60">
        <v>2.9564594375446296</v>
      </c>
      <c r="E11" s="60">
        <v>1.7896344954501824</v>
      </c>
      <c r="F11" s="68">
        <v>2.2439857916610255</v>
      </c>
      <c r="G11" s="72">
        <v>24</v>
      </c>
      <c r="H11" s="1"/>
    </row>
    <row r="12" spans="1:12" ht="15.75" customHeight="1">
      <c r="A12" s="19" t="s">
        <v>29</v>
      </c>
      <c r="B12" s="60">
        <v>7.932960939068427</v>
      </c>
      <c r="C12" s="60">
        <v>6.9530492849940426</v>
      </c>
      <c r="D12" s="60">
        <v>4.8378427159821209</v>
      </c>
      <c r="E12" s="60">
        <v>2.1692539338790091</v>
      </c>
      <c r="F12" s="68">
        <v>1.0199935416641024</v>
      </c>
      <c r="G12" s="72">
        <v>24</v>
      </c>
      <c r="H12" s="1"/>
    </row>
    <row r="13" spans="1:12" ht="12.75">
      <c r="A13" s="19" t="s">
        <v>30</v>
      </c>
      <c r="B13" s="60">
        <v>8.9183444519401345</v>
      </c>
      <c r="C13" s="60">
        <v>7.2154285032957048</v>
      </c>
      <c r="D13" s="60">
        <v>4.8344619733434193</v>
      </c>
      <c r="E13" s="60">
        <v>2.9264463447613052</v>
      </c>
      <c r="F13" s="68">
        <v>0.91735268212557641</v>
      </c>
      <c r="G13" s="72">
        <v>26</v>
      </c>
      <c r="H13" s="1"/>
      <c r="I13" s="1"/>
      <c r="J13" s="1"/>
      <c r="K13" s="1"/>
      <c r="L13" s="1"/>
    </row>
    <row r="14" spans="1:12" ht="12.75">
      <c r="A14" s="69" t="s">
        <v>31</v>
      </c>
      <c r="B14" s="61">
        <v>7.4857597096601571</v>
      </c>
      <c r="C14" s="61">
        <v>8.7481175644532883</v>
      </c>
      <c r="D14" s="61">
        <v>6.0868282537683553</v>
      </c>
      <c r="E14" s="61">
        <v>7.505547720569937</v>
      </c>
      <c r="F14" s="70">
        <v>3.8499756229478379</v>
      </c>
      <c r="G14" s="72">
        <v>35</v>
      </c>
      <c r="H14" s="1"/>
      <c r="I14" s="1"/>
      <c r="J14" s="1"/>
      <c r="K14" s="1"/>
      <c r="L14" s="1"/>
    </row>
    <row r="15" spans="1:12" ht="12.75">
      <c r="A15" s="19" t="s">
        <v>32</v>
      </c>
      <c r="B15" s="60">
        <v>4.2295633578196465</v>
      </c>
      <c r="C15" s="60">
        <v>10.646060809990878</v>
      </c>
      <c r="D15" s="60">
        <v>6.8782933853079129</v>
      </c>
      <c r="E15" s="60">
        <v>7.7104434044338923</v>
      </c>
      <c r="F15" s="68">
        <v>7.250974496863857</v>
      </c>
      <c r="G15" s="72">
        <v>38</v>
      </c>
      <c r="H15" s="1"/>
      <c r="I15" s="1"/>
      <c r="J15" s="1"/>
      <c r="K15" s="1"/>
      <c r="L15" s="1"/>
    </row>
    <row r="16" spans="1:12" ht="12.75">
      <c r="A16" s="19" t="s">
        <v>33</v>
      </c>
      <c r="B16" s="60">
        <v>4.6017371072330526</v>
      </c>
      <c r="C16" s="60">
        <v>8.2734600867116619</v>
      </c>
      <c r="D16" s="60">
        <v>11.641059035331978</v>
      </c>
      <c r="E16" s="60">
        <v>16.777823394845463</v>
      </c>
      <c r="F16" s="68">
        <v>11.04461756833161</v>
      </c>
      <c r="G16" s="72">
        <v>54</v>
      </c>
      <c r="H16" s="1"/>
      <c r="I16" s="1"/>
      <c r="J16" s="1"/>
      <c r="K16" s="1"/>
      <c r="L16" s="1"/>
    </row>
    <row r="17" spans="1:12" ht="12.75">
      <c r="A17" s="19" t="s">
        <v>34</v>
      </c>
      <c r="B17" s="60">
        <v>6.9369916106437186</v>
      </c>
      <c r="C17" s="60">
        <v>4.489924538285627</v>
      </c>
      <c r="D17" s="60">
        <v>13.537472161388568</v>
      </c>
      <c r="E17" s="60">
        <v>12.140210612410597</v>
      </c>
      <c r="F17" s="68">
        <v>18.552250952986991</v>
      </c>
      <c r="G17" s="72">
        <v>58</v>
      </c>
      <c r="H17" s="1"/>
      <c r="I17" s="1"/>
      <c r="J17" s="1"/>
      <c r="K17" s="1"/>
      <c r="L17" s="1"/>
    </row>
    <row r="18" spans="1:12" ht="12.75">
      <c r="A18" s="19" t="s">
        <v>35</v>
      </c>
      <c r="B18" s="60">
        <v>3.4155804043211289</v>
      </c>
      <c r="C18" s="60">
        <v>9.2113046083254417</v>
      </c>
      <c r="D18" s="60">
        <v>20.366720569751894</v>
      </c>
      <c r="E18" s="60">
        <v>14.943749322277618</v>
      </c>
      <c r="F18" s="68">
        <v>12.296588807839457</v>
      </c>
      <c r="G18" s="72">
        <v>62</v>
      </c>
      <c r="H18" s="1"/>
      <c r="I18" s="1"/>
      <c r="J18" s="1"/>
      <c r="K18" s="1"/>
      <c r="L18" s="1"/>
    </row>
    <row r="19" spans="1:12" ht="12.75">
      <c r="A19" s="19" t="s">
        <v>36</v>
      </c>
      <c r="B19" s="60">
        <v>5.6191806651734701</v>
      </c>
      <c r="C19" s="60">
        <v>6.0616327099948064</v>
      </c>
      <c r="D19" s="60">
        <v>10.661171911145786</v>
      </c>
      <c r="E19" s="60">
        <v>13.828993828478684</v>
      </c>
      <c r="F19" s="68">
        <v>13.004917656217305</v>
      </c>
      <c r="G19" s="72">
        <v>51</v>
      </c>
      <c r="H19" s="1"/>
      <c r="I19" s="1"/>
      <c r="J19" s="1"/>
      <c r="K19" s="1"/>
      <c r="L19" s="1"/>
    </row>
    <row r="20" spans="1:12" ht="12.75">
      <c r="A20" s="19" t="s">
        <v>38</v>
      </c>
      <c r="B20" s="60">
        <v>0.85848593495705772</v>
      </c>
      <c r="C20" s="60">
        <v>2.7782483254142862</v>
      </c>
      <c r="D20" s="60">
        <v>5.5844233820287448</v>
      </c>
      <c r="E20" s="60">
        <v>9.3900575378558955</v>
      </c>
      <c r="F20" s="68">
        <v>14.12879942897683</v>
      </c>
      <c r="G20" s="72">
        <v>34</v>
      </c>
      <c r="H20" s="1"/>
      <c r="I20" s="1"/>
      <c r="J20" s="1"/>
      <c r="K20" s="1"/>
      <c r="L20" s="1"/>
    </row>
    <row r="21" spans="1:12" ht="12.75">
      <c r="A21" s="19" t="s">
        <v>15</v>
      </c>
      <c r="B21" s="60">
        <v>0.98170391620971809</v>
      </c>
      <c r="C21" s="60">
        <v>8.9720144554954597</v>
      </c>
      <c r="D21" s="60">
        <v>7.7856269875803292</v>
      </c>
      <c r="E21" s="60">
        <v>5.5381227890804405</v>
      </c>
      <c r="F21" s="94">
        <v>12.435421262121515</v>
      </c>
      <c r="G21" s="72">
        <v>37</v>
      </c>
      <c r="H21" s="1"/>
      <c r="I21" s="1"/>
      <c r="J21" s="1"/>
      <c r="K21" s="1"/>
      <c r="L21" s="1"/>
    </row>
    <row r="22" spans="1:12" ht="13.5" thickBot="1">
      <c r="A22" s="73" t="s">
        <v>11</v>
      </c>
      <c r="B22" s="90">
        <f t="shared" ref="B22:G22" si="0">SUM(B7:B21)</f>
        <v>100.00000000000003</v>
      </c>
      <c r="C22" s="90">
        <f t="shared" si="0"/>
        <v>99.99990662812813</v>
      </c>
      <c r="D22" s="90">
        <f t="shared" si="0"/>
        <v>100.00028380204613</v>
      </c>
      <c r="E22" s="90">
        <f t="shared" si="0"/>
        <v>100.0001982670485</v>
      </c>
      <c r="F22" s="93">
        <f t="shared" si="0"/>
        <v>100</v>
      </c>
      <c r="G22" s="90">
        <f t="shared" si="0"/>
        <v>521</v>
      </c>
      <c r="H22" s="1"/>
      <c r="I22" s="1"/>
      <c r="J22" s="1"/>
      <c r="K22" s="1"/>
      <c r="L22" s="1"/>
    </row>
    <row r="23" spans="1:12" ht="13.5" thickBot="1">
      <c r="A23" s="75" t="s">
        <v>62</v>
      </c>
      <c r="B23" s="76">
        <v>48</v>
      </c>
      <c r="C23" s="76">
        <v>24</v>
      </c>
      <c r="D23" s="76">
        <v>14</v>
      </c>
      <c r="E23" s="76">
        <v>16</v>
      </c>
      <c r="F23" s="76">
        <v>23</v>
      </c>
      <c r="G23" s="77">
        <f>SUM(B23:F23)</f>
        <v>125</v>
      </c>
      <c r="H23" s="2"/>
      <c r="I23" s="2"/>
      <c r="J23" s="2"/>
      <c r="K23" s="2"/>
      <c r="L23" s="1"/>
    </row>
    <row r="24" spans="1:12" ht="12.75">
      <c r="A24" s="2"/>
      <c r="B24" s="34" t="s">
        <v>80</v>
      </c>
      <c r="C24" s="2"/>
      <c r="D24" s="2"/>
      <c r="E24" s="2"/>
      <c r="F24" s="2"/>
      <c r="G24" s="2"/>
      <c r="H24" s="2"/>
      <c r="I24" s="2"/>
      <c r="J24" s="2"/>
      <c r="K24" s="2"/>
      <c r="L24" s="1"/>
    </row>
    <row r="25" spans="1:12" ht="12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</row>
    <row r="26" spans="1:12" ht="12.75">
      <c r="A26" s="34" t="s">
        <v>57</v>
      </c>
      <c r="B26" s="2"/>
      <c r="C26" s="2"/>
      <c r="D26" s="2"/>
      <c r="E26" s="2"/>
      <c r="F26" s="2"/>
      <c r="G26" s="2"/>
      <c r="H26" s="2"/>
      <c r="I26" s="2"/>
    </row>
    <row r="27" spans="1:12" ht="12.75">
      <c r="A27" s="2"/>
      <c r="B27" s="2"/>
      <c r="C27" s="2"/>
      <c r="D27" s="2"/>
      <c r="E27" s="2"/>
      <c r="F27" s="2"/>
      <c r="G27" s="2"/>
      <c r="H27" s="2"/>
      <c r="I27" s="2"/>
    </row>
    <row r="28" spans="1:12" ht="33.75">
      <c r="A28" s="4" t="s">
        <v>12</v>
      </c>
      <c r="B28" s="3" t="s">
        <v>6</v>
      </c>
      <c r="C28" s="3" t="s">
        <v>7</v>
      </c>
      <c r="D28" s="3" t="s">
        <v>8</v>
      </c>
      <c r="E28" s="3" t="s">
        <v>9</v>
      </c>
      <c r="F28" s="3" t="s">
        <v>10</v>
      </c>
      <c r="G28" s="5" t="s">
        <v>11</v>
      </c>
      <c r="H28" s="5" t="s">
        <v>13</v>
      </c>
      <c r="I28" s="36" t="s">
        <v>61</v>
      </c>
      <c r="J28" s="36" t="s">
        <v>14</v>
      </c>
    </row>
    <row r="29" spans="1:12">
      <c r="A29" s="6" t="str">
        <f t="shared" ref="A29:A43" si="1">A7</f>
        <v>18-19</v>
      </c>
      <c r="B29" s="7">
        <f t="shared" ref="B29:B43" si="2">(B7*$B$23)/100</f>
        <v>2.7148355213700834</v>
      </c>
      <c r="C29" s="7">
        <f t="shared" ref="C29:C43" si="3">(C7*$C$23)/100</f>
        <v>0.20918575626648747</v>
      </c>
      <c r="D29" s="7">
        <f t="shared" ref="D29:D43" si="4">(D7*$D$23)/100</f>
        <v>6.1319158704629347E-2</v>
      </c>
      <c r="E29" s="7">
        <f t="shared" ref="E29:E43" si="5">(E7*$E$23)/100</f>
        <v>7.0701609696797327E-2</v>
      </c>
      <c r="F29" s="7">
        <f t="shared" ref="F29:F43" si="6">(F7*$F$23)/100</f>
        <v>0</v>
      </c>
      <c r="G29" s="8">
        <f t="shared" ref="G29:G43" si="7">SUM(B29:F29)</f>
        <v>3.0560420460379976</v>
      </c>
      <c r="H29" s="9">
        <f t="shared" ref="H29:H43" si="8">(G29/$G$44)*100</f>
        <v>2.4448326775608868</v>
      </c>
      <c r="I29" s="79">
        <v>19</v>
      </c>
      <c r="J29" s="81">
        <f t="shared" ref="J29:J43" si="9">I29*G29</f>
        <v>58.064798874721951</v>
      </c>
    </row>
    <row r="30" spans="1:12">
      <c r="A30" s="6" t="str">
        <f t="shared" si="1"/>
        <v>20-24</v>
      </c>
      <c r="B30" s="7">
        <f t="shared" si="2"/>
        <v>6.8661864548937004</v>
      </c>
      <c r="C30" s="7">
        <f t="shared" si="3"/>
        <v>0.94959323568339693</v>
      </c>
      <c r="D30" s="7">
        <f t="shared" si="4"/>
        <v>0.22268536582207502</v>
      </c>
      <c r="E30" s="7">
        <f t="shared" si="5"/>
        <v>0.12837923865997411</v>
      </c>
      <c r="F30" s="7">
        <f t="shared" si="6"/>
        <v>0.17354802394571378</v>
      </c>
      <c r="G30" s="8">
        <f t="shared" si="7"/>
        <v>8.3403923190048594</v>
      </c>
      <c r="H30" s="9">
        <f t="shared" si="8"/>
        <v>6.6723112372150171</v>
      </c>
      <c r="I30" s="79">
        <v>22</v>
      </c>
      <c r="J30" s="81">
        <f t="shared" si="9"/>
        <v>183.4886310181069</v>
      </c>
    </row>
    <row r="31" spans="1:12">
      <c r="A31" s="6" t="str">
        <f t="shared" si="1"/>
        <v>25-29</v>
      </c>
      <c r="B31" s="7">
        <f t="shared" si="2"/>
        <v>7.2495058427794561</v>
      </c>
      <c r="C31" s="7">
        <f t="shared" si="3"/>
        <v>0.8689254491069478</v>
      </c>
      <c r="D31" s="7">
        <f t="shared" si="4"/>
        <v>0.31838793942788324</v>
      </c>
      <c r="E31" s="7">
        <f t="shared" si="5"/>
        <v>0.22026270713233015</v>
      </c>
      <c r="F31" s="7">
        <f t="shared" si="6"/>
        <v>0</v>
      </c>
      <c r="G31" s="8">
        <f t="shared" si="7"/>
        <v>8.6570819384466162</v>
      </c>
      <c r="H31" s="9">
        <f t="shared" si="8"/>
        <v>6.92566283336184</v>
      </c>
      <c r="I31" s="79">
        <v>27</v>
      </c>
      <c r="J31" s="81">
        <f t="shared" si="9"/>
        <v>233.74121233805863</v>
      </c>
    </row>
    <row r="32" spans="1:12">
      <c r="A32" s="6" t="str">
        <f t="shared" si="1"/>
        <v>30-34</v>
      </c>
      <c r="B32" s="7">
        <f t="shared" si="2"/>
        <v>3.0338963405344259</v>
      </c>
      <c r="C32" s="7">
        <f t="shared" si="3"/>
        <v>2.3916499401049274</v>
      </c>
      <c r="D32" s="7">
        <f t="shared" si="4"/>
        <v>7.3796894487548115E-2</v>
      </c>
      <c r="E32" s="7">
        <f t="shared" si="5"/>
        <v>0.42544282579177461</v>
      </c>
      <c r="F32" s="7">
        <f t="shared" si="6"/>
        <v>0.57513007935498173</v>
      </c>
      <c r="G32" s="8">
        <f t="shared" si="7"/>
        <v>6.4999160802736577</v>
      </c>
      <c r="H32" s="9">
        <f t="shared" si="8"/>
        <v>5.1999308239422453</v>
      </c>
      <c r="I32" s="80">
        <v>32</v>
      </c>
      <c r="J32" s="81">
        <f t="shared" si="9"/>
        <v>207.99731456875705</v>
      </c>
    </row>
    <row r="33" spans="1:10">
      <c r="A33" s="6" t="str">
        <f t="shared" si="1"/>
        <v>35-39</v>
      </c>
      <c r="B33" s="7">
        <f t="shared" si="2"/>
        <v>3.6650279538496138</v>
      </c>
      <c r="C33" s="7">
        <f t="shared" si="3"/>
        <v>1.9768053967183061</v>
      </c>
      <c r="D33" s="7">
        <f t="shared" si="4"/>
        <v>0.4139043212562481</v>
      </c>
      <c r="E33" s="7">
        <f t="shared" si="5"/>
        <v>0.28634151927202917</v>
      </c>
      <c r="F33" s="7">
        <f t="shared" si="6"/>
        <v>0.51611673208203579</v>
      </c>
      <c r="G33" s="8">
        <f t="shared" si="7"/>
        <v>6.8581959231782328</v>
      </c>
      <c r="H33" s="9">
        <f t="shared" si="8"/>
        <v>5.486554585804452</v>
      </c>
      <c r="I33" s="80">
        <v>37</v>
      </c>
      <c r="J33" s="81">
        <f t="shared" si="9"/>
        <v>253.75324915759461</v>
      </c>
    </row>
    <row r="34" spans="1:10">
      <c r="A34" s="6" t="str">
        <f t="shared" si="1"/>
        <v>40-44</v>
      </c>
      <c r="B34" s="7">
        <f t="shared" si="2"/>
        <v>3.8078212507528453</v>
      </c>
      <c r="C34" s="7">
        <f t="shared" si="3"/>
        <v>1.6687318283985701</v>
      </c>
      <c r="D34" s="7">
        <f t="shared" si="4"/>
        <v>0.67729798023749699</v>
      </c>
      <c r="E34" s="7">
        <f t="shared" si="5"/>
        <v>0.34708062942064144</v>
      </c>
      <c r="F34" s="7">
        <f t="shared" si="6"/>
        <v>0.23459851458274353</v>
      </c>
      <c r="G34" s="8">
        <f t="shared" si="7"/>
        <v>6.7355302033922966</v>
      </c>
      <c r="H34" s="9">
        <f t="shared" si="8"/>
        <v>5.3884220484795859</v>
      </c>
      <c r="I34" s="80">
        <v>42</v>
      </c>
      <c r="J34" s="81">
        <f t="shared" si="9"/>
        <v>282.89226854247647</v>
      </c>
    </row>
    <row r="35" spans="1:10">
      <c r="A35" s="6" t="str">
        <f t="shared" si="1"/>
        <v>45-49</v>
      </c>
      <c r="B35" s="7">
        <f t="shared" si="2"/>
        <v>4.2808053369312642</v>
      </c>
      <c r="C35" s="7">
        <f t="shared" si="3"/>
        <v>1.7317028407909691</v>
      </c>
      <c r="D35" s="7">
        <f t="shared" si="4"/>
        <v>0.67682467626807863</v>
      </c>
      <c r="E35" s="7">
        <f t="shared" si="5"/>
        <v>0.46823141516180883</v>
      </c>
      <c r="F35" s="7">
        <f t="shared" si="6"/>
        <v>0.21099111688888258</v>
      </c>
      <c r="G35" s="8">
        <f t="shared" si="7"/>
        <v>7.3685553860410042</v>
      </c>
      <c r="H35" s="9">
        <f t="shared" si="8"/>
        <v>5.8948419958965221</v>
      </c>
      <c r="I35" s="80">
        <v>47</v>
      </c>
      <c r="J35" s="81">
        <f t="shared" si="9"/>
        <v>346.32210314392722</v>
      </c>
    </row>
    <row r="36" spans="1:10">
      <c r="A36" s="6" t="str">
        <f t="shared" si="1"/>
        <v>50-54</v>
      </c>
      <c r="B36" s="7">
        <f t="shared" si="2"/>
        <v>3.5931646606368752</v>
      </c>
      <c r="C36" s="7">
        <f t="shared" si="3"/>
        <v>2.099548215468789</v>
      </c>
      <c r="D36" s="7">
        <f t="shared" si="4"/>
        <v>0.85215595552756984</v>
      </c>
      <c r="E36" s="7">
        <f t="shared" si="5"/>
        <v>1.2008876352911899</v>
      </c>
      <c r="F36" s="7">
        <f t="shared" si="6"/>
        <v>0.88549439327800272</v>
      </c>
      <c r="G36" s="8">
        <f t="shared" si="7"/>
        <v>8.631250860202428</v>
      </c>
      <c r="H36" s="9">
        <f t="shared" si="8"/>
        <v>6.9049979788746771</v>
      </c>
      <c r="I36" s="80">
        <v>52</v>
      </c>
      <c r="J36" s="81">
        <f t="shared" si="9"/>
        <v>448.82504473052626</v>
      </c>
    </row>
    <row r="37" spans="1:10">
      <c r="A37" s="6" t="str">
        <f t="shared" si="1"/>
        <v>55-59</v>
      </c>
      <c r="B37" s="7">
        <f t="shared" si="2"/>
        <v>2.0301904117534302</v>
      </c>
      <c r="C37" s="7">
        <f t="shared" si="3"/>
        <v>2.5550545943978107</v>
      </c>
      <c r="D37" s="7">
        <f t="shared" si="4"/>
        <v>0.96296107394310781</v>
      </c>
      <c r="E37" s="7">
        <f t="shared" si="5"/>
        <v>1.2336709447094227</v>
      </c>
      <c r="F37" s="7">
        <f t="shared" si="6"/>
        <v>1.667724134278687</v>
      </c>
      <c r="G37" s="8">
        <f t="shared" si="7"/>
        <v>8.4496011590824587</v>
      </c>
      <c r="H37" s="9">
        <f t="shared" si="8"/>
        <v>6.7596782749972304</v>
      </c>
      <c r="I37" s="80">
        <v>57</v>
      </c>
      <c r="J37" s="81">
        <f t="shared" si="9"/>
        <v>481.62726606770013</v>
      </c>
    </row>
    <row r="38" spans="1:10">
      <c r="A38" s="6" t="str">
        <f t="shared" si="1"/>
        <v>60-64</v>
      </c>
      <c r="B38" s="7">
        <f t="shared" si="2"/>
        <v>2.2088338114718651</v>
      </c>
      <c r="C38" s="7">
        <f t="shared" si="3"/>
        <v>1.9856304208107989</v>
      </c>
      <c r="D38" s="7">
        <f t="shared" si="4"/>
        <v>1.629748264946477</v>
      </c>
      <c r="E38" s="7">
        <f t="shared" si="5"/>
        <v>2.6844517431752739</v>
      </c>
      <c r="F38" s="7">
        <f t="shared" si="6"/>
        <v>2.5402620407162702</v>
      </c>
      <c r="G38" s="8">
        <f t="shared" si="7"/>
        <v>11.048926281120684</v>
      </c>
      <c r="H38" s="9">
        <f t="shared" si="8"/>
        <v>8.8391375567184411</v>
      </c>
      <c r="I38" s="80">
        <v>62</v>
      </c>
      <c r="J38" s="81">
        <f t="shared" si="9"/>
        <v>685.03342942948245</v>
      </c>
    </row>
    <row r="39" spans="1:10">
      <c r="A39" s="6" t="str">
        <f t="shared" si="1"/>
        <v>65-69</v>
      </c>
      <c r="B39" s="7">
        <f t="shared" si="2"/>
        <v>3.329755973108985</v>
      </c>
      <c r="C39" s="7">
        <f t="shared" si="3"/>
        <v>1.0775818891885505</v>
      </c>
      <c r="D39" s="7">
        <f t="shared" si="4"/>
        <v>1.8952461025943996</v>
      </c>
      <c r="E39" s="7">
        <f t="shared" si="5"/>
        <v>1.9424336979856955</v>
      </c>
      <c r="F39" s="7">
        <f t="shared" si="6"/>
        <v>4.2670177191870078</v>
      </c>
      <c r="G39" s="8">
        <f t="shared" si="7"/>
        <v>12.512035382064639</v>
      </c>
      <c r="H39" s="9">
        <f t="shared" si="8"/>
        <v>10.009624378214232</v>
      </c>
      <c r="I39" s="80">
        <v>67</v>
      </c>
      <c r="J39" s="81">
        <f t="shared" si="9"/>
        <v>838.30637059833077</v>
      </c>
    </row>
    <row r="40" spans="1:10">
      <c r="A40" s="6" t="str">
        <f t="shared" si="1"/>
        <v>70-74</v>
      </c>
      <c r="B40" s="7">
        <f t="shared" si="2"/>
        <v>1.6394785940741416</v>
      </c>
      <c r="C40" s="7">
        <f t="shared" si="3"/>
        <v>2.210713105998106</v>
      </c>
      <c r="D40" s="7">
        <f t="shared" si="4"/>
        <v>2.8513408797652655</v>
      </c>
      <c r="E40" s="7">
        <f t="shared" si="5"/>
        <v>2.3909998915644191</v>
      </c>
      <c r="F40" s="7">
        <f t="shared" si="6"/>
        <v>2.8282154258030747</v>
      </c>
      <c r="G40" s="8">
        <f t="shared" si="7"/>
        <v>11.920747897205008</v>
      </c>
      <c r="H40" s="9">
        <f t="shared" si="8"/>
        <v>9.5365945759273956</v>
      </c>
      <c r="I40" s="80">
        <v>72</v>
      </c>
      <c r="J40" s="81">
        <f t="shared" si="9"/>
        <v>858.29384859876052</v>
      </c>
    </row>
    <row r="41" spans="1:10">
      <c r="A41" s="6" t="str">
        <f t="shared" si="1"/>
        <v>75-79</v>
      </c>
      <c r="B41" s="7">
        <f t="shared" si="2"/>
        <v>2.6972067192832658</v>
      </c>
      <c r="C41" s="7">
        <f t="shared" si="3"/>
        <v>1.4547918503987534</v>
      </c>
      <c r="D41" s="7">
        <f t="shared" si="4"/>
        <v>1.4925640675604099</v>
      </c>
      <c r="E41" s="7">
        <f t="shared" si="5"/>
        <v>2.2126390125565893</v>
      </c>
      <c r="F41" s="7">
        <f t="shared" si="6"/>
        <v>2.9911310609299799</v>
      </c>
      <c r="G41" s="8">
        <f t="shared" si="7"/>
        <v>10.848332710729</v>
      </c>
      <c r="H41" s="9">
        <f t="shared" si="8"/>
        <v>8.6786627633699673</v>
      </c>
      <c r="I41" s="80">
        <v>77</v>
      </c>
      <c r="J41" s="81">
        <f t="shared" si="9"/>
        <v>835.32161872613301</v>
      </c>
    </row>
    <row r="42" spans="1:10">
      <c r="A42" s="6" t="str">
        <f t="shared" si="1"/>
        <v>80-84</v>
      </c>
      <c r="B42" s="7">
        <f t="shared" si="2"/>
        <v>0.41207324877938772</v>
      </c>
      <c r="C42" s="7">
        <f t="shared" si="3"/>
        <v>0.66677959809942877</v>
      </c>
      <c r="D42" s="7">
        <f t="shared" si="4"/>
        <v>0.78181927348402425</v>
      </c>
      <c r="E42" s="7">
        <f t="shared" si="5"/>
        <v>1.5024092060569432</v>
      </c>
      <c r="F42" s="7">
        <f t="shared" si="6"/>
        <v>3.249623868664671</v>
      </c>
      <c r="G42" s="8">
        <f t="shared" si="7"/>
        <v>6.6127051950844553</v>
      </c>
      <c r="H42" s="9">
        <f t="shared" si="8"/>
        <v>5.2901620803871952</v>
      </c>
      <c r="I42" s="80">
        <v>82</v>
      </c>
      <c r="J42" s="81">
        <f t="shared" si="9"/>
        <v>542.24182599692529</v>
      </c>
    </row>
    <row r="43" spans="1:10" ht="12.75" thickBot="1">
      <c r="A43" s="6" t="str">
        <f t="shared" si="1"/>
        <v>85 +</v>
      </c>
      <c r="B43" s="7">
        <f t="shared" si="2"/>
        <v>0.47121787978066465</v>
      </c>
      <c r="C43" s="7">
        <f t="shared" si="3"/>
        <v>2.15328346931891</v>
      </c>
      <c r="D43" s="7">
        <f t="shared" si="4"/>
        <v>1.0899877782612462</v>
      </c>
      <c r="E43" s="7">
        <f t="shared" si="5"/>
        <v>0.88609964625287052</v>
      </c>
      <c r="F43" s="7">
        <f t="shared" si="6"/>
        <v>2.8601468902879486</v>
      </c>
      <c r="G43" s="8">
        <f t="shared" si="7"/>
        <v>7.46073566390164</v>
      </c>
      <c r="H43" s="9">
        <f t="shared" si="8"/>
        <v>5.968586189250308</v>
      </c>
      <c r="I43" s="80">
        <v>87</v>
      </c>
      <c r="J43" s="82">
        <f t="shared" si="9"/>
        <v>649.08400275944268</v>
      </c>
    </row>
    <row r="44" spans="1:10" ht="13.5" thickBot="1">
      <c r="G44" s="11">
        <f>SUM(G29:G43)</f>
        <v>125.00004904576498</v>
      </c>
      <c r="H44" s="11">
        <f>SUM(H29:H43)</f>
        <v>99.999999999999986</v>
      </c>
      <c r="I44" s="78"/>
      <c r="J44" s="83">
        <f>SUM(J29:J43)/G44</f>
        <v>55.239922202133627</v>
      </c>
    </row>
    <row r="46" spans="1:10">
      <c r="A46" s="34" t="s">
        <v>58</v>
      </c>
    </row>
  </sheetData>
  <mergeCells count="3">
    <mergeCell ref="A4:F4"/>
    <mergeCell ref="A1:G1"/>
    <mergeCell ref="G4:G5"/>
  </mergeCells>
  <phoneticPr fontId="5" type="noConversion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8" sqref="E8"/>
    </sheetView>
  </sheetViews>
  <sheetFormatPr baseColWidth="10"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matrice HF -décennale</vt:lpstr>
      <vt:lpstr>matrice H -décennale</vt:lpstr>
      <vt:lpstr>matrice F -décennale</vt:lpstr>
      <vt:lpstr>matrice HF-quinquennale</vt:lpstr>
      <vt:lpstr>matrice H-quinquennale </vt:lpstr>
      <vt:lpstr>matrice F-quinquennale</vt:lpstr>
      <vt:lpstr>Feuil1</vt:lpstr>
    </vt:vector>
  </TitlesOfParts>
  <Company>CNRS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INED-Séguy</dc:creator>
  <cp:lastModifiedBy>Bourge Geneviève</cp:lastModifiedBy>
  <cp:lastPrinted>2010-11-26T15:55:48Z</cp:lastPrinted>
  <dcterms:created xsi:type="dcterms:W3CDTF">2007-03-27T08:09:18Z</dcterms:created>
  <dcterms:modified xsi:type="dcterms:W3CDTF">2011-10-28T13:38:18Z</dcterms:modified>
</cp:coreProperties>
</file>