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harts/chart16.xml" ContentType="application/vnd.openxmlformats-officedocument.drawingml.char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9005" windowHeight="6045" tabRatio="850" firstSheet="12" activeTab="14"/>
  </bookViews>
  <sheets>
    <sheet name="Sommaire" sheetId="37" r:id="rId1"/>
    <sheet name="rappels de données" sheetId="8" r:id="rId2"/>
    <sheet name="matrice annuelle dents 11-18" sheetId="26" r:id="rId3"/>
    <sheet name="matrice annuelle dents 41-48" sheetId="28" r:id="rId4"/>
    <sheet name="matrice annuelle dents 14-17" sheetId="29" r:id="rId5"/>
    <sheet name="matrice annuelle dents 44-47" sheetId="31" r:id="rId6"/>
    <sheet name="matrice annuel dents14-17&amp;44-47" sheetId="32" r:id="rId7"/>
    <sheet name="matrice quinquennale dents11-18" sheetId="30" r:id="rId8"/>
    <sheet name="matrice quinquennale dents41-48" sheetId="33" r:id="rId9"/>
    <sheet name="matrice quinquennale dents14-17" sheetId="34" r:id="rId10"/>
    <sheet name="matrice quinquennale dents44-47" sheetId="36" r:id="rId11"/>
    <sheet name="mat quinquen dents14-14&amp;44-47" sheetId="35" r:id="rId12"/>
    <sheet name="IJ probable dents 11-18" sheetId="43" r:id="rId13"/>
    <sheet name="IJ probable dents 41-48" sheetId="44" r:id="rId14"/>
    <sheet name="IJ probable dents 14-17" sheetId="39" r:id="rId15"/>
    <sheet name="IJ probable dents 44-47 " sheetId="40" r:id="rId16"/>
    <sheet name="IJ probable dents 14-17&amp;44-47" sheetId="41" r:id="rId17"/>
    <sheet name="Feuil1" sheetId="4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2r_">#REF!</definedName>
    <definedName name="_Hom2">'[2]prépa pyramides'!$K$32:$K$50</definedName>
    <definedName name="_mat18">'[3]matrice colonne ss correct Dx'!$C$12</definedName>
    <definedName name="_mat30">'[3]matrice colonne ss correct Dx'!$D$12</definedName>
    <definedName name="_mat40">'[3]matrice colonne ss correct Dx'!$E$12</definedName>
    <definedName name="_mat50">'[3]matrice colonne ss correct Dx'!$F$12</definedName>
    <definedName name="_mat60">'[3]matrice colonne ss correct Dx'!$G$12</definedName>
    <definedName name="_mat70">'[3]matrice colonne ss correct Dx'!$H$12</definedName>
    <definedName name="_mat80">'[3]matrice colonne ss correct Dx'!$I$12</definedName>
    <definedName name="_Ne20">#REF!</definedName>
    <definedName name="_rL3">'[4]r=-0,0025-4e'!#REF!</definedName>
    <definedName name="_tot15">[5]Feuil1!$U$44</definedName>
    <definedName name="_tot20">[5]Feuil1!$V$44</definedName>
    <definedName name="_tot25">[5]Feuil1!$W$44</definedName>
    <definedName name="A">'[6]var.-vecteurs quiquen F(iS) v.1'!$P$62</definedName>
    <definedName name="aa">'[7]démo Martigues'!$L$6</definedName>
    <definedName name="acc">#REF!</definedName>
    <definedName name="Age">#REF!</definedName>
    <definedName name="AIV">'[6]var.-vecteurs quiquen F(iS) v.1'!$P$68</definedName>
    <definedName name="aja">'[8]VECTEURS EXO HF ET X2'!#REF!</definedName>
    <definedName name="Année_de_naissance">#REF!</definedName>
    <definedName name="apa">'[8]VECTEURS EXO HF ET X2'!#REF!</definedName>
    <definedName name="aquebF">'[9]test Quebec 1801F(a)'!$B$2</definedName>
    <definedName name="AV">'[6]var.-vecteurs quiquen F(iS) v.1'!$P$74</definedName>
    <definedName name="AVI">'[6]var.-vecteurs quiquen F(iS) v.1'!$P$80</definedName>
    <definedName name="AVII">'[6]var.-vecteurs quiquen F(iS) v.1'!$P$86</definedName>
    <definedName name="B">'[6]var.-vecteurs quiquen F(iS) v.1'!$P$63</definedName>
    <definedName name="BIV">'[6]var.-vecteurs quiquen F(iS) v.1'!$P$69</definedName>
    <definedName name="BV">'[6]var.-vecteurs quiquen F(iS) v.1'!$P$75</definedName>
    <definedName name="BVI">'[6]var.-vecteurs quiquen F(iS) v.1'!$P$81</definedName>
    <definedName name="BVII">'[6]var.-vecteurs quiquen F(iS) v.1'!$P$87</definedName>
    <definedName name="ccc">#REF!</definedName>
    <definedName name="coef0" localSheetId="12">'[10]NVELLES MATRICES'!$B$4</definedName>
    <definedName name="coef0" localSheetId="13">'[10]NVELLES MATRICES'!$B$4</definedName>
    <definedName name="coef0">'[10]NVELLES MATRICES'!$B$4</definedName>
    <definedName name="coef1" localSheetId="12">'[10]NVELLES MATRICES'!$B$5</definedName>
    <definedName name="coef1" localSheetId="13">'[10]NVELLES MATRICES'!$B$5</definedName>
    <definedName name="coef1">'[10]NVELLES MATRICES'!$B$5</definedName>
    <definedName name="coef10" localSheetId="12">'[10]NVELLES MATRICES'!$B$14</definedName>
    <definedName name="coef10" localSheetId="13">'[10]NVELLES MATRICES'!$B$14</definedName>
    <definedName name="coef10">'[10]NVELLES MATRICES'!$B$14</definedName>
    <definedName name="coef11" localSheetId="12">'[10]NVELLES MATRICES'!$B$15</definedName>
    <definedName name="coef11" localSheetId="13">'[10]NVELLES MATRICES'!$B$15</definedName>
    <definedName name="coef11">'[10]NVELLES MATRICES'!$B$15</definedName>
    <definedName name="coef12" localSheetId="12">'[10]NVELLES MATRICES'!$B$16</definedName>
    <definedName name="coef12" localSheetId="13">'[10]NVELLES MATRICES'!$B$16</definedName>
    <definedName name="coef12">'[10]NVELLES MATRICES'!$B$16</definedName>
    <definedName name="coef13" localSheetId="12">'[10]NVELLES MATRICES'!$B$17</definedName>
    <definedName name="coef13" localSheetId="13">'[10]NVELLES MATRICES'!$B$17</definedName>
    <definedName name="coef13">'[10]NVELLES MATRICES'!$B$17</definedName>
    <definedName name="coef14" localSheetId="12">'[10]NVELLES MATRICES'!$B$18</definedName>
    <definedName name="coef14" localSheetId="13">'[10]NVELLES MATRICES'!$B$18</definedName>
    <definedName name="coef14">'[10]NVELLES MATRICES'!$B$18</definedName>
    <definedName name="coef15" localSheetId="12">'[10]NVELLES MATRICES'!$B$19</definedName>
    <definedName name="coef15" localSheetId="13">'[10]NVELLES MATRICES'!$B$19</definedName>
    <definedName name="coef15">'[10]NVELLES MATRICES'!$B$19</definedName>
    <definedName name="coef16" localSheetId="12">'[10]NVELLES MATRICES'!$B$20</definedName>
    <definedName name="coef16" localSheetId="13">'[10]NVELLES MATRICES'!$B$20</definedName>
    <definedName name="coef16">'[10]NVELLES MATRICES'!$B$20</definedName>
    <definedName name="coef17" localSheetId="12">'[10]NVELLES MATRICES'!$B$21</definedName>
    <definedName name="coef17" localSheetId="13">'[10]NVELLES MATRICES'!$B$21</definedName>
    <definedName name="coef17">'[10]NVELLES MATRICES'!$B$21</definedName>
    <definedName name="coef18" localSheetId="12">'[10]NVELLES MATRICES'!$B$22</definedName>
    <definedName name="coef18" localSheetId="13">'[10]NVELLES MATRICES'!$B$22</definedName>
    <definedName name="coef18">'[10]NVELLES MATRICES'!$B$22</definedName>
    <definedName name="coef19" localSheetId="12">'[10]NVELLES MATRICES'!$B$23</definedName>
    <definedName name="coef19" localSheetId="13">'[10]NVELLES MATRICES'!$B$23</definedName>
    <definedName name="coef19">'[10]NVELLES MATRICES'!$B$23</definedName>
    <definedName name="coef2" localSheetId="12">'[10]NVELLES MATRICES'!$B$6</definedName>
    <definedName name="coef2" localSheetId="13">'[10]NVELLES MATRICES'!$B$6</definedName>
    <definedName name="coef2">'[10]NVELLES MATRICES'!$B$6</definedName>
    <definedName name="coef20" localSheetId="12">'[10]NVELLES MATRICES'!$B$24</definedName>
    <definedName name="coef20" localSheetId="13">'[10]NVELLES MATRICES'!$B$24</definedName>
    <definedName name="coef20">'[10]NVELLES MATRICES'!$B$24</definedName>
    <definedName name="coef21" localSheetId="12">'[10]NVELLES MATRICES'!$B$25</definedName>
    <definedName name="coef21" localSheetId="13">'[10]NVELLES MATRICES'!$B$25</definedName>
    <definedName name="coef21">'[10]NVELLES MATRICES'!$B$25</definedName>
    <definedName name="coef22" localSheetId="12">'[10]NVELLES MATRICES'!$B$26</definedName>
    <definedName name="coef22" localSheetId="13">'[10]NVELLES MATRICES'!$B$26</definedName>
    <definedName name="coef22">'[10]NVELLES MATRICES'!$B$26</definedName>
    <definedName name="coef23" localSheetId="12">'[10]NVELLES MATRICES'!$B$27</definedName>
    <definedName name="coef23" localSheetId="13">'[10]NVELLES MATRICES'!$B$27</definedName>
    <definedName name="coef23">'[10]NVELLES MATRICES'!$B$27</definedName>
    <definedName name="coef24" localSheetId="12">'[10]NVELLES MATRICES'!$B$28</definedName>
    <definedName name="coef24" localSheetId="13">'[10]NVELLES MATRICES'!$B$28</definedName>
    <definedName name="coef24">'[10]NVELLES MATRICES'!$B$28</definedName>
    <definedName name="coef25" localSheetId="12">'[10]NVELLES MATRICES'!$B$29</definedName>
    <definedName name="coef25" localSheetId="13">'[10]NVELLES MATRICES'!$B$29</definedName>
    <definedName name="coef25">'[10]NVELLES MATRICES'!$B$29</definedName>
    <definedName name="coef26" localSheetId="12">'[10]NVELLES MATRICES'!$B$30</definedName>
    <definedName name="coef26" localSheetId="13">'[10]NVELLES MATRICES'!$B$30</definedName>
    <definedName name="coef26">'[10]NVELLES MATRICES'!$B$30</definedName>
    <definedName name="coef27" localSheetId="12">'[10]NVELLES MATRICES'!$B$31</definedName>
    <definedName name="coef27" localSheetId="13">'[10]NVELLES MATRICES'!$B$31</definedName>
    <definedName name="coef27">'[10]NVELLES MATRICES'!$B$31</definedName>
    <definedName name="coef28" localSheetId="12">'[10]NVELLES MATRICES'!$B$32</definedName>
    <definedName name="coef28" localSheetId="13">'[10]NVELLES MATRICES'!$B$32</definedName>
    <definedName name="coef28">'[10]NVELLES MATRICES'!$B$32</definedName>
    <definedName name="coef29" localSheetId="12">'[10]NVELLES MATRICES'!$B$33</definedName>
    <definedName name="coef29" localSheetId="13">'[10]NVELLES MATRICES'!$B$33</definedName>
    <definedName name="coef29">'[10]NVELLES MATRICES'!$B$33</definedName>
    <definedName name="coef3" localSheetId="12">'[10]NVELLES MATRICES'!$B$7</definedName>
    <definedName name="coef3" localSheetId="13">'[10]NVELLES MATRICES'!$B$7</definedName>
    <definedName name="coef3">'[10]NVELLES MATRICES'!$B$7</definedName>
    <definedName name="coef30" localSheetId="12">'[10]NVELLES MATRICES'!$B$34</definedName>
    <definedName name="coef30" localSheetId="13">'[10]NVELLES MATRICES'!$B$34</definedName>
    <definedName name="coef30">'[10]NVELLES MATRICES'!$B$34</definedName>
    <definedName name="coef31" localSheetId="12">'[10]NVELLES MATRICES'!$B$35</definedName>
    <definedName name="coef31" localSheetId="13">'[10]NVELLES MATRICES'!$B$35</definedName>
    <definedName name="coef31">'[10]NVELLES MATRICES'!$B$35</definedName>
    <definedName name="coef32" localSheetId="12">'[10]NVELLES MATRICES'!$B$36</definedName>
    <definedName name="coef32" localSheetId="13">'[10]NVELLES MATRICES'!$B$36</definedName>
    <definedName name="coef32">'[10]NVELLES MATRICES'!$B$36</definedName>
    <definedName name="coef33" localSheetId="12">'[10]NVELLES MATRICES'!$B$37</definedName>
    <definedName name="coef33" localSheetId="13">'[10]NVELLES MATRICES'!$B$37</definedName>
    <definedName name="coef33">'[10]NVELLES MATRICES'!$B$37</definedName>
    <definedName name="coef34" localSheetId="12">'[10]NVELLES MATRICES'!$B$38</definedName>
    <definedName name="coef34" localSheetId="13">'[10]NVELLES MATRICES'!$B$38</definedName>
    <definedName name="coef34">'[10]NVELLES MATRICES'!$B$38</definedName>
    <definedName name="coef35" localSheetId="12">'[10]NVELLES MATRICES'!$B$39</definedName>
    <definedName name="coef35" localSheetId="13">'[10]NVELLES MATRICES'!$B$39</definedName>
    <definedName name="coef35">'[10]NVELLES MATRICES'!$B$39</definedName>
    <definedName name="coef36" localSheetId="12">'[10]NVELLES MATRICES'!$B$40</definedName>
    <definedName name="coef36" localSheetId="13">'[10]NVELLES MATRICES'!$B$40</definedName>
    <definedName name="coef36">'[10]NVELLES MATRICES'!$B$40</definedName>
    <definedName name="coef37" localSheetId="12">'[10]NVELLES MATRICES'!$B$41</definedName>
    <definedName name="coef37" localSheetId="13">'[10]NVELLES MATRICES'!$B$41</definedName>
    <definedName name="coef37">'[10]NVELLES MATRICES'!$B$41</definedName>
    <definedName name="coef38" localSheetId="12">'[10]NVELLES MATRICES'!$B$42</definedName>
    <definedName name="coef38" localSheetId="13">'[10]NVELLES MATRICES'!$B$42</definedName>
    <definedName name="coef38">'[10]NVELLES MATRICES'!$B$42</definedName>
    <definedName name="coef39" localSheetId="12">'[10]NVELLES MATRICES'!$B$43</definedName>
    <definedName name="coef39" localSheetId="13">'[10]NVELLES MATRICES'!$B$43</definedName>
    <definedName name="coef39">'[10]NVELLES MATRICES'!$B$43</definedName>
    <definedName name="coef4" localSheetId="12">'[10]NVELLES MATRICES'!$B$8</definedName>
    <definedName name="coef4" localSheetId="13">'[10]NVELLES MATRICES'!$B$8</definedName>
    <definedName name="coef4">'[10]NVELLES MATRICES'!$B$8</definedName>
    <definedName name="coef40" localSheetId="12">'[10]NVELLES MATRICES'!$B$44</definedName>
    <definedName name="coef40" localSheetId="13">'[10]NVELLES MATRICES'!$B$44</definedName>
    <definedName name="coef40">'[10]NVELLES MATRICES'!$B$44</definedName>
    <definedName name="coef5" localSheetId="12">'[10]NVELLES MATRICES'!$B$9</definedName>
    <definedName name="coef5" localSheetId="13">'[10]NVELLES MATRICES'!$B$9</definedName>
    <definedName name="coef5">'[10]NVELLES MATRICES'!$B$9</definedName>
    <definedName name="coef6" localSheetId="12">'[10]NVELLES MATRICES'!$B$10</definedName>
    <definedName name="coef6" localSheetId="13">'[10]NVELLES MATRICES'!$B$10</definedName>
    <definedName name="coef6">'[10]NVELLES MATRICES'!$B$10</definedName>
    <definedName name="coef7" localSheetId="12">'[10]NVELLES MATRICES'!$B$11</definedName>
    <definedName name="coef7" localSheetId="13">'[10]NVELLES MATRICES'!$B$11</definedName>
    <definedName name="coef7">'[10]NVELLES MATRICES'!$B$11</definedName>
    <definedName name="coef8" localSheetId="12">'[10]NVELLES MATRICES'!$B$12</definedName>
    <definedName name="coef8" localSheetId="13">'[10]NVELLES MATRICES'!$B$12</definedName>
    <definedName name="coef8">'[10]NVELLES MATRICES'!$B$12</definedName>
    <definedName name="coef9" localSheetId="12">'[10]NVELLES MATRICES'!$B$13</definedName>
    <definedName name="coef9" localSheetId="13">'[10]NVELLES MATRICES'!$B$13</definedName>
    <definedName name="coef9">'[10]NVELLES MATRICES'!$B$13</definedName>
    <definedName name="coefa">'[5]ill schéma synost H F'!$E$48</definedName>
    <definedName name="coeff">'[5]analyses H'!$H$163</definedName>
    <definedName name="CoeffH">#REF!</definedName>
    <definedName name="d">'[11]calculs Ledermann'!$E$54</definedName>
    <definedName name="e">#REF!</definedName>
    <definedName name="e20F">'[12]modèles utllisés'!$B$2</definedName>
    <definedName name="e20FF">#REF!</definedName>
    <definedName name="E20FQ">#REF!</definedName>
    <definedName name="e20fre">'[13]Frénouville E20 HF Carole '!$B$174</definedName>
    <definedName name="e20h">#REF!</definedName>
    <definedName name="E20HFR">#REF!</definedName>
    <definedName name="E20HQ">'[9]test Quebec 1801H '!$B$2</definedName>
    <definedName name="e20quebHF">'[9]test Quebec 1801HF(a)'!$B$303</definedName>
    <definedName name="e20rr">#REF!</definedName>
    <definedName name="ecarole">#REF!</definedName>
    <definedName name="equeb">'[9]test Quebec 1801HF(a)'!$B$2</definedName>
    <definedName name="errezut">'[14]prépa pyramides'!$C$8:$C$100</definedName>
    <definedName name="f">'[15]échant CM'!$D$59</definedName>
    <definedName name="Fbis">'[16]estimation pop 1716-18, 1720-21'!$R$22</definedName>
    <definedName name="Femmes">#REF!</definedName>
    <definedName name="France_1750" localSheetId="12">#REF!</definedName>
    <definedName name="France_1750" localSheetId="13">#REF!</definedName>
    <definedName name="France_1750">#REF!</definedName>
    <definedName name="France_95">#REF!</definedName>
    <definedName name="frr">'[17]var.-vecteurs quiquen F(iS) v.1'!$M$67</definedName>
    <definedName name="g">'[15]échant CM'!$E$59</definedName>
    <definedName name="h">'[15]échant CM'!$F$59</definedName>
    <definedName name="Hbis">'[16]estimation pop 1716-18, 1720-21'!$L$22</definedName>
    <definedName name="hhh">'[18]pyr ages données brutes'!$D$2</definedName>
    <definedName name="Hom">'[2]prépa pyramides'!$K$7:$K$25</definedName>
    <definedName name="Hom_jav">#REF!</definedName>
    <definedName name="Hom_jvapro">#REF!</definedName>
    <definedName name="Hom_proport">'[19]pyr pays'!$B$26:$B$43</definedName>
    <definedName name="Hommes">'[20]calculs pr France 1740'!$B$3:$B$23</definedName>
    <definedName name="Hommes2">'[21]prépa pyr avec milit'!$C$8:$C$100</definedName>
    <definedName name="IJ">#REF!</definedName>
    <definedName name="IJcarole">'[22]Lisieux IJ HF Carole'!$D$2</definedName>
    <definedName name="IJF">'[12]modèles utllisés'!$D$123</definedName>
    <definedName name="IJFQ">#REF!</definedName>
    <definedName name="IJH">'[12]modèles utllisés'!$D$124</definedName>
    <definedName name="IJHFR">#REF!</definedName>
    <definedName name="IJHQ">'[9]test Quebec 1801H '!$D$77</definedName>
    <definedName name="IJrr">#REF!</definedName>
    <definedName name="logIJF">#REF!</definedName>
    <definedName name="logIJH">#REF!</definedName>
    <definedName name="m">'[23]prépa fig 8 et 9 OK'!$G$2</definedName>
    <definedName name="matA">'[24]autre matrice Manuel'!$J$7</definedName>
    <definedName name="matB">'[24]autre matrice Manuel'!$J$8</definedName>
    <definedName name="matC">'[24]autre matrice Manuel'!$J$9</definedName>
    <definedName name="matD">'[24]autre matrice Manuel'!$J$10</definedName>
    <definedName name="matE">'[24]autre matrice Manuel'!$J$11</definedName>
    <definedName name="merd">'[14]compar avec var.'!$E$6</definedName>
    <definedName name="mm">'[20]pop france 1740 &amp;1995'!$A$32</definedName>
    <definedName name="mult">'[25]distrib par âges'!$J$37</definedName>
    <definedName name="multi">'[26]MATRICES HF équipondéré'!$BF$2</definedName>
    <definedName name="n" localSheetId="12">#REF!</definedName>
    <definedName name="n" localSheetId="13">#REF!</definedName>
    <definedName name="n">#REF!</definedName>
    <definedName name="Ne">#REF!</definedName>
    <definedName name="Nij">'[22]Lisieux IJ HF Carole'!$B$4</definedName>
    <definedName name="nn">[27]calculs!$B$52</definedName>
    <definedName name="NstadeI">#REF!</definedName>
    <definedName name="NstadeII">#REF!</definedName>
    <definedName name="NstadeIII">#REF!</definedName>
    <definedName name="NstadeIV">#REF!</definedName>
    <definedName name="NstadeV">#REF!</definedName>
    <definedName name="NstadeVI">#REF!</definedName>
    <definedName name="NstadeVII">#REF!</definedName>
    <definedName name="p">'[28]essai matrice Daniel'!$M$15</definedName>
    <definedName name="Pqueb">'[9]test Quebec 1801HF(a)'!$D$374</definedName>
    <definedName name="rbis">'[16]estimation pop 1716-18, 1720-21'!#REF!</definedName>
    <definedName name="remer">'[29]prépa pyr avec milit'!$E$6</definedName>
    <definedName name="rezut">'[14]prépa pyramides'!$K$32:$K$50</definedName>
    <definedName name="rhotapi">'[4]calcul pop stable'!#REF!</definedName>
    <definedName name="rr">'[16]estimation pop 1716-18, 1720-21'!$E$4</definedName>
    <definedName name="rrr">'[16]estimation pop 1716-18, 1720-21'!$G$4</definedName>
    <definedName name="S">'[6]var.-vecteurs quiquen F(iS) v.1'!$M$61</definedName>
    <definedName name="sexr">'[30]nvelle rep en stade'!$R$2</definedName>
    <definedName name="SIV">'[6]var.-vecteurs quiquen F(iS) v.1'!$M$67</definedName>
    <definedName name="stadA">#REF!</definedName>
    <definedName name="stadB">#REF!</definedName>
    <definedName name="stadC">#REF!</definedName>
    <definedName name="stadD">#REF!</definedName>
    <definedName name="stadE">#REF!</definedName>
    <definedName name="stade_A" localSheetId="12">#REF!</definedName>
    <definedName name="stade_A" localSheetId="13">#REF!</definedName>
    <definedName name="stade_A">'[15]calcul vecteurs HF équipond'!$C$141</definedName>
    <definedName name="stade_B" localSheetId="12">#REF!</definedName>
    <definedName name="stade_B" localSheetId="13">#REF!</definedName>
    <definedName name="stade_B">'[15]calcul vecteurs HF équipond'!$D$141</definedName>
    <definedName name="stade_C" localSheetId="12">#REF!</definedName>
    <definedName name="stade_C" localSheetId="13">#REF!</definedName>
    <definedName name="stade_C">'[15]calcul vecteurs HF équipond'!$E$141</definedName>
    <definedName name="stade_D" localSheetId="12">#REF!</definedName>
    <definedName name="stade_D" localSheetId="13">#REF!</definedName>
    <definedName name="stade_D">'[15]calcul vecteurs HF équipond'!$F$141</definedName>
    <definedName name="stade_E">#REF!</definedName>
    <definedName name="stade_I" localSheetId="12">'IJ probable dents 11-18'!$B$10</definedName>
    <definedName name="stade_I" localSheetId="13">'IJ probable dents 41-48'!$B$10</definedName>
    <definedName name="stade_I">#REF!</definedName>
    <definedName name="stade_II" localSheetId="12">'IJ probable dents 11-18'!$C$10</definedName>
    <definedName name="stade_II" localSheetId="13">'IJ probable dents 41-48'!$C$10</definedName>
    <definedName name="stade_II">#REF!</definedName>
    <definedName name="stade_III" localSheetId="12">'IJ probable dents 11-18'!$D$10</definedName>
    <definedName name="stade_III" localSheetId="13">'IJ probable dents 41-48'!$D$10</definedName>
    <definedName name="stade_III">#REF!</definedName>
    <definedName name="stade_IV" localSheetId="12">'IJ probable dents 11-18'!$E$10</definedName>
    <definedName name="stade_IV" localSheetId="13">'IJ probable dents 41-48'!$E$10</definedName>
    <definedName name="stade_IV">#REF!</definedName>
    <definedName name="stade_V" localSheetId="12">'IJ probable dents 11-18'!$F$10</definedName>
    <definedName name="stade_V" localSheetId="13">'IJ probable dents 41-48'!$F$10</definedName>
    <definedName name="stade_V">#REF!</definedName>
    <definedName name="stade_VI" localSheetId="12">'IJ probable dents 11-18'!$G$10</definedName>
    <definedName name="stade_VI" localSheetId="13">'IJ probable dents 41-48'!$G$10</definedName>
    <definedName name="stade_VI">#REF!</definedName>
    <definedName name="stade_VII">#REF!</definedName>
    <definedName name="stade1">#REF!</definedName>
    <definedName name="stade2">#REF!</definedName>
    <definedName name="stade3">#REF!</definedName>
    <definedName name="stade4">#REF!</definedName>
    <definedName name="stade5">#REF!</definedName>
    <definedName name="stade6">#REF!</definedName>
    <definedName name="stade7">#REF!</definedName>
    <definedName name="stadI" localSheetId="12">'[10]calcul vecteurs'!$C$24</definedName>
    <definedName name="stadI" localSheetId="13">'[10]calcul vecteurs'!$C$24</definedName>
    <definedName name="stadI">'[10]calcul vecteurs'!$C$24</definedName>
    <definedName name="stadII" localSheetId="12">'[10]calcul vecteurs'!$D$24</definedName>
    <definedName name="stadII" localSheetId="13">'[10]calcul vecteurs'!$D$24</definedName>
    <definedName name="stadII">'[10]calcul vecteurs'!$D$24</definedName>
    <definedName name="stadIII" localSheetId="12">'[10]calcul vecteurs'!$E$24</definedName>
    <definedName name="stadIII" localSheetId="13">'[10]calcul vecteurs'!$E$24</definedName>
    <definedName name="stadIII">'[10]calcul vecteurs'!$E$24</definedName>
    <definedName name="stadIV" localSheetId="12">'[10]calcul vecteurs'!$F$24</definedName>
    <definedName name="stadIV" localSheetId="13">'[10]calcul vecteurs'!$F$24</definedName>
    <definedName name="stadIV">'[10]calcul vecteurs'!$F$24</definedName>
    <definedName name="stadV" localSheetId="12">'[10]calcul vecteurs'!$G$24</definedName>
    <definedName name="stadV" localSheetId="13">'[10]calcul vecteurs'!$G$24</definedName>
    <definedName name="stadV">'[10]calcul vecteurs'!$G$24</definedName>
    <definedName name="stadVI" localSheetId="12">'[10]calcul vecteurs'!$H$24</definedName>
    <definedName name="stadVI" localSheetId="13">'[10]calcul vecteurs'!$H$24</definedName>
    <definedName name="stadVI">'[10]calcul vecteurs'!$H$24</definedName>
    <definedName name="SV">'[6]var.-vecteurs quiquen F(iS) v.1'!$M$73</definedName>
    <definedName name="SVI">'[6]var.-vecteurs quiquen F(iS) v.1'!$M$79</definedName>
    <definedName name="SVII">'[6]var.-vecteurs quiquen F(iS) v.1'!$M$85</definedName>
    <definedName name="t">'[16]taux mortalité peste (hum)'!$G$4</definedName>
    <definedName name="tot">'[7]démo Martigues'!$U$12</definedName>
    <definedName name="tot2ans" localSheetId="12">#REF!</definedName>
    <definedName name="tot2ans" localSheetId="13">#REF!</definedName>
    <definedName name="tot2ans">#REF!</definedName>
    <definedName name="totA" localSheetId="12">'[10]calcul vecteurs'!$I$43</definedName>
    <definedName name="totA" localSheetId="13">'[10]calcul vecteurs'!$I$43</definedName>
    <definedName name="totA">'[10]calcul vecteurs'!$I$43</definedName>
    <definedName name="totAF" localSheetId="12">#REF!</definedName>
    <definedName name="totAF" localSheetId="13">#REF!</definedName>
    <definedName name="totAF">#REF!</definedName>
    <definedName name="totAH" localSheetId="12">#REF!</definedName>
    <definedName name="totAH" localSheetId="13">#REF!</definedName>
    <definedName name="totAH">#REF!</definedName>
    <definedName name="Total" localSheetId="12">'IJ probable dents 11-18'!$H$10</definedName>
    <definedName name="Total" localSheetId="13">'IJ probable dents 41-48'!$H$10</definedName>
    <definedName name="TOTAL">'[10]macro AB calcul age moyen'!$B$24</definedName>
    <definedName name="total1849">'[3]matrice colonne ss correct Dx'!$S$43</definedName>
    <definedName name="total5089">'[3]matrice colonne ss correct Dx'!$S$44</definedName>
    <definedName name="totAnt">#REF!</definedName>
    <definedName name="totcm">'[30]nvelle rep en stade'!$L$45</definedName>
    <definedName name="totcmcs" localSheetId="12">'[10]NVELLES MATRICES'!#REF!</definedName>
    <definedName name="totcmcs" localSheetId="13">'[10]NVELLES MATRICES'!#REF!</definedName>
    <definedName name="totcmcs">'[10]NVELLES MATRICES'!#REF!</definedName>
    <definedName name="totcmf">'[30]nvelle rep en stade'!$G$45</definedName>
    <definedName name="totcmh">'[30]nvelle rep en stade'!$B$45</definedName>
    <definedName name="totcmhpond">'[30]nvelle rep en stade'!$Q$45</definedName>
    <definedName name="totEsp">'[3]matrice colonne ss correct Dx'!$S$31</definedName>
    <definedName name="TotEsp18">'[3]matrice colonne ss correct Dx'!$S$31</definedName>
    <definedName name="TotEsp30">'[3]matrice colonne ss correct Dx'!$S$32</definedName>
    <definedName name="TotEsp40">'[3]matrice colonne ss correct Dx'!$S$33</definedName>
    <definedName name="TotEsp50">'[3]matrice colonne ss correct Dx'!$S$34</definedName>
    <definedName name="TotEsp60">'[3]matrice colonne ss correct Dx'!$S$35</definedName>
    <definedName name="TotEsp70">'[3]matrice colonne ss correct Dx'!$S$36</definedName>
    <definedName name="TotEsp80">'[3]matrice colonne ss correct Dx'!$S$37</definedName>
    <definedName name="totF">'[30]lissage sur ages annuels'!$AE$21</definedName>
    <definedName name="totF1" localSheetId="12">'[10]analyse &amp; distrib selon Dx Lisb'!$B$91</definedName>
    <definedName name="totF1" localSheetId="13">'[10]analyse &amp; distrib selon Dx Lisb'!$B$91</definedName>
    <definedName name="totF1">'[10]analyse &amp; distrib selon Dx Lisb'!$B$91</definedName>
    <definedName name="totF10" localSheetId="12">'[10]analyse &amp; distrib selon Dx Lisb'!$K$91</definedName>
    <definedName name="totF10" localSheetId="13">'[10]analyse &amp; distrib selon Dx Lisb'!$K$91</definedName>
    <definedName name="totF10">'[10]analyse &amp; distrib selon Dx Lisb'!$K$91</definedName>
    <definedName name="totF11" localSheetId="12">'[10]analyse &amp; distrib selon Dx Lisb'!$L$91</definedName>
    <definedName name="totF11" localSheetId="13">'[10]analyse &amp; distrib selon Dx Lisb'!$L$91</definedName>
    <definedName name="totF11">'[10]analyse &amp; distrib selon Dx Lisb'!$L$91</definedName>
    <definedName name="totF12" localSheetId="12">'[10]analyse &amp; distrib selon Dx Lisb'!$M$91</definedName>
    <definedName name="totF12" localSheetId="13">'[10]analyse &amp; distrib selon Dx Lisb'!$M$91</definedName>
    <definedName name="totF12">'[10]analyse &amp; distrib selon Dx Lisb'!$M$91</definedName>
    <definedName name="totF13" localSheetId="12">'[10]analyse &amp; distrib selon Dx Lisb'!$N$91</definedName>
    <definedName name="totF13" localSheetId="13">'[10]analyse &amp; distrib selon Dx Lisb'!$N$91</definedName>
    <definedName name="totF13">'[10]analyse &amp; distrib selon Dx Lisb'!$N$91</definedName>
    <definedName name="totF14" localSheetId="12">'[10]analyse &amp; distrib selon Dx Lisb'!$O$91</definedName>
    <definedName name="totF14" localSheetId="13">'[10]analyse &amp; distrib selon Dx Lisb'!$O$91</definedName>
    <definedName name="totF14">'[10]analyse &amp; distrib selon Dx Lisb'!$O$91</definedName>
    <definedName name="totF15" localSheetId="12">'[10]analyse &amp; distrib selon Dx Lisb'!$P$91</definedName>
    <definedName name="totF15" localSheetId="13">'[10]analyse &amp; distrib selon Dx Lisb'!$P$91</definedName>
    <definedName name="totF15">'[10]analyse &amp; distrib selon Dx Lisb'!$P$91</definedName>
    <definedName name="totF16" localSheetId="12">'[10]analyse &amp; distrib selon Dx Lisb'!$Q$91</definedName>
    <definedName name="totF16" localSheetId="13">'[10]analyse &amp; distrib selon Dx Lisb'!$Q$91</definedName>
    <definedName name="totF16">'[10]analyse &amp; distrib selon Dx Lisb'!$Q$91</definedName>
    <definedName name="totF2" localSheetId="12">'[10]analyse &amp; distrib selon Dx Lisb'!$C$91</definedName>
    <definedName name="totF2" localSheetId="13">'[10]analyse &amp; distrib selon Dx Lisb'!$C$91</definedName>
    <definedName name="totF2">'[10]analyse &amp; distrib selon Dx Lisb'!$C$91</definedName>
    <definedName name="totF3" localSheetId="12">'[10]analyse &amp; distrib selon Dx Lisb'!$D$91</definedName>
    <definedName name="totF3" localSheetId="13">'[10]analyse &amp; distrib selon Dx Lisb'!$D$91</definedName>
    <definedName name="totF3">'[10]analyse &amp; distrib selon Dx Lisb'!$D$91</definedName>
    <definedName name="totF4" localSheetId="12">'[10]analyse &amp; distrib selon Dx Lisb'!$E$91</definedName>
    <definedName name="totF4" localSheetId="13">'[10]analyse &amp; distrib selon Dx Lisb'!$E$91</definedName>
    <definedName name="totF4">'[10]analyse &amp; distrib selon Dx Lisb'!$E$91</definedName>
    <definedName name="totF5" localSheetId="12">'[10]analyse &amp; distrib selon Dx Lisb'!$F$91</definedName>
    <definedName name="totF5" localSheetId="13">'[10]analyse &amp; distrib selon Dx Lisb'!$F$91</definedName>
    <definedName name="totF5">'[10]analyse &amp; distrib selon Dx Lisb'!$F$91</definedName>
    <definedName name="totF6" localSheetId="12">'[10]analyse &amp; distrib selon Dx Lisb'!$G$91</definedName>
    <definedName name="totF6" localSheetId="13">'[10]analyse &amp; distrib selon Dx Lisb'!$G$91</definedName>
    <definedName name="totF6">'[10]analyse &amp; distrib selon Dx Lisb'!$G$91</definedName>
    <definedName name="totF7" localSheetId="12">'[10]analyse &amp; distrib selon Dx Lisb'!$H$91</definedName>
    <definedName name="totF7" localSheetId="13">'[10]analyse &amp; distrib selon Dx Lisb'!$H$91</definedName>
    <definedName name="totF7">'[10]analyse &amp; distrib selon Dx Lisb'!$H$91</definedName>
    <definedName name="totF8" localSheetId="12">'[10]analyse &amp; distrib selon Dx Lisb'!$I$91</definedName>
    <definedName name="totF8" localSheetId="13">'[10]analyse &amp; distrib selon Dx Lisb'!$I$91</definedName>
    <definedName name="totF8">'[10]analyse &amp; distrib selon Dx Lisb'!$I$91</definedName>
    <definedName name="totF9" localSheetId="12">'[10]analyse &amp; distrib selon Dx Lisb'!$J$91</definedName>
    <definedName name="totF9" localSheetId="13">'[10]analyse &amp; distrib selon Dx Lisb'!$J$91</definedName>
    <definedName name="totF9">'[10]analyse &amp; distrib selon Dx Lisb'!$J$91</definedName>
    <definedName name="totFis" localSheetId="12">'[10]analyse répartitions'!$G$98</definedName>
    <definedName name="totFis" localSheetId="13">'[10]analyse répartitions'!$G$98</definedName>
    <definedName name="totFis">'[10]analyse répartitions'!$G$98</definedName>
    <definedName name="totH">'[30]lissage sur ages annuels'!$AF$21</definedName>
    <definedName name="totH1" localSheetId="12">'[10]analyse &amp; distrib selon Dx Lisb'!$W$45</definedName>
    <definedName name="totH1" localSheetId="13">'[10]analyse &amp; distrib selon Dx Lisb'!$W$45</definedName>
    <definedName name="totH1">'[10]analyse &amp; distrib selon Dx Lisb'!$W$45</definedName>
    <definedName name="totH10" localSheetId="12">'[10]analyse &amp; distrib selon Dx Lisb'!$AF$45</definedName>
    <definedName name="totH10" localSheetId="13">'[10]analyse &amp; distrib selon Dx Lisb'!$AF$45</definedName>
    <definedName name="totH10">'[10]analyse &amp; distrib selon Dx Lisb'!$AF$45</definedName>
    <definedName name="totH11" localSheetId="12">'[10]analyse &amp; distrib selon Dx Lisb'!$AG$45</definedName>
    <definedName name="totH11" localSheetId="13">'[10]analyse &amp; distrib selon Dx Lisb'!$AG$45</definedName>
    <definedName name="totH11">'[10]analyse &amp; distrib selon Dx Lisb'!$AG$45</definedName>
    <definedName name="totH12" localSheetId="12">'[10]analyse &amp; distrib selon Dx Lisb'!$AH$45</definedName>
    <definedName name="totH12" localSheetId="13">'[10]analyse &amp; distrib selon Dx Lisb'!$AH$45</definedName>
    <definedName name="totH12">'[10]analyse &amp; distrib selon Dx Lisb'!$AH$45</definedName>
    <definedName name="totH13" localSheetId="12">'[10]analyse &amp; distrib selon Dx Lisb'!$AI$45</definedName>
    <definedName name="totH13" localSheetId="13">'[10]analyse &amp; distrib selon Dx Lisb'!$AI$45</definedName>
    <definedName name="totH13">'[10]analyse &amp; distrib selon Dx Lisb'!$AI$45</definedName>
    <definedName name="totH14" localSheetId="12">'[10]analyse &amp; distrib selon Dx Lisb'!$AJ$45</definedName>
    <definedName name="totH14" localSheetId="13">'[10]analyse &amp; distrib selon Dx Lisb'!$AJ$45</definedName>
    <definedName name="totH14">'[10]analyse &amp; distrib selon Dx Lisb'!$AJ$45</definedName>
    <definedName name="totH15" localSheetId="12">'[10]analyse &amp; distrib selon Dx Lisb'!$AK$45</definedName>
    <definedName name="totH15" localSheetId="13">'[10]analyse &amp; distrib selon Dx Lisb'!$AK$45</definedName>
    <definedName name="totH15">'[10]analyse &amp; distrib selon Dx Lisb'!$AK$45</definedName>
    <definedName name="totH2" localSheetId="12">'[10]analyse &amp; distrib selon Dx Lisb'!$X$45</definedName>
    <definedName name="totH2" localSheetId="13">'[10]analyse &amp; distrib selon Dx Lisb'!$X$45</definedName>
    <definedName name="totH2">'[10]analyse &amp; distrib selon Dx Lisb'!$X$45</definedName>
    <definedName name="totH3" localSheetId="12">'[10]analyse &amp; distrib selon Dx Lisb'!$Y$45</definedName>
    <definedName name="totH3" localSheetId="13">'[10]analyse &amp; distrib selon Dx Lisb'!$Y$45</definedName>
    <definedName name="totH3">'[10]analyse &amp; distrib selon Dx Lisb'!$Y$45</definedName>
    <definedName name="totH4" localSheetId="12">'[10]analyse &amp; distrib selon Dx Lisb'!$Z$45</definedName>
    <definedName name="totH4" localSheetId="13">'[10]analyse &amp; distrib selon Dx Lisb'!$Z$45</definedName>
    <definedName name="totH4">'[10]analyse &amp; distrib selon Dx Lisb'!$Z$45</definedName>
    <definedName name="totH5" localSheetId="12">'[10]analyse &amp; distrib selon Dx Lisb'!$AA$45</definedName>
    <definedName name="totH5" localSheetId="13">'[10]analyse &amp; distrib selon Dx Lisb'!$AA$45</definedName>
    <definedName name="totH5">'[10]analyse &amp; distrib selon Dx Lisb'!$AA$45</definedName>
    <definedName name="totH6" localSheetId="12">'[10]analyse &amp; distrib selon Dx Lisb'!$AB$45</definedName>
    <definedName name="totH6" localSheetId="13">'[10]analyse &amp; distrib selon Dx Lisb'!$AB$45</definedName>
    <definedName name="totH6">'[10]analyse &amp; distrib selon Dx Lisb'!$AB$45</definedName>
    <definedName name="totH7" localSheetId="12">'[10]analyse &amp; distrib selon Dx Lisb'!$AC$45</definedName>
    <definedName name="totH7" localSheetId="13">'[10]analyse &amp; distrib selon Dx Lisb'!$AC$45</definedName>
    <definedName name="totH7">'[10]analyse &amp; distrib selon Dx Lisb'!$AC$45</definedName>
    <definedName name="totH8" localSheetId="12">'[10]analyse &amp; distrib selon Dx Lisb'!$AD$45</definedName>
    <definedName name="totH8" localSheetId="13">'[10]analyse &amp; distrib selon Dx Lisb'!$AD$45</definedName>
    <definedName name="totH8">'[10]analyse &amp; distrib selon Dx Lisb'!$AD$45</definedName>
    <definedName name="totH9" localSheetId="12">'[10]analyse &amp; distrib selon Dx Lisb'!$AE$45</definedName>
    <definedName name="totH9" localSheetId="13">'[10]analyse &amp; distrib selon Dx Lisb'!$AE$45</definedName>
    <definedName name="totH9">'[10]analyse &amp; distrib selon Dx Lisb'!$AE$45</definedName>
    <definedName name="totHFis" localSheetId="12">'[10]analyse répartitions'!$AX$98</definedName>
    <definedName name="totHFis" localSheetId="13">'[10]analyse répartitions'!$AX$98</definedName>
    <definedName name="totHFis">'[10]analyse répartitions'!$AX$98</definedName>
    <definedName name="totHh1" localSheetId="12">#REF!</definedName>
    <definedName name="totHh1" localSheetId="13">#REF!</definedName>
    <definedName name="totHh1">#REF!</definedName>
    <definedName name="totHh10" localSheetId="12">#REF!</definedName>
    <definedName name="totHh10" localSheetId="13">#REF!</definedName>
    <definedName name="totHh10">#REF!</definedName>
    <definedName name="totHh11" localSheetId="12">#REF!</definedName>
    <definedName name="totHh11" localSheetId="13">#REF!</definedName>
    <definedName name="totHh11">#REF!</definedName>
    <definedName name="totHh12" localSheetId="12">#REF!</definedName>
    <definedName name="totHh12" localSheetId="13">#REF!</definedName>
    <definedName name="totHh12">#REF!</definedName>
    <definedName name="totHh13" localSheetId="12">#REF!</definedName>
    <definedName name="totHh13" localSheetId="13">#REF!</definedName>
    <definedName name="totHh13">#REF!</definedName>
    <definedName name="totHh14" localSheetId="12">#REF!</definedName>
    <definedName name="totHh14" localSheetId="13">#REF!</definedName>
    <definedName name="totHh14">#REF!</definedName>
    <definedName name="totHh15" localSheetId="12">#REF!</definedName>
    <definedName name="totHh15" localSheetId="13">#REF!</definedName>
    <definedName name="totHh15">#REF!</definedName>
    <definedName name="totHh16" localSheetId="12">#REF!</definedName>
    <definedName name="totHh16" localSheetId="13">#REF!</definedName>
    <definedName name="totHh16">#REF!</definedName>
    <definedName name="totHh2" localSheetId="12">#REF!</definedName>
    <definedName name="totHh2" localSheetId="13">#REF!</definedName>
    <definedName name="totHh2">#REF!</definedName>
    <definedName name="totHh3" localSheetId="12">#REF!</definedName>
    <definedName name="totHh3" localSheetId="13">#REF!</definedName>
    <definedName name="totHh3">#REF!</definedName>
    <definedName name="totHh4" localSheetId="12">#REF!</definedName>
    <definedName name="totHh4" localSheetId="13">#REF!</definedName>
    <definedName name="totHh4">#REF!</definedName>
    <definedName name="totHh5" localSheetId="12">#REF!</definedName>
    <definedName name="totHh5" localSheetId="13">#REF!</definedName>
    <definedName name="totHh5">#REF!</definedName>
    <definedName name="totHh6" localSheetId="12">#REF!</definedName>
    <definedName name="totHh6" localSheetId="13">#REF!</definedName>
    <definedName name="totHh6">#REF!</definedName>
    <definedName name="totHh7" localSheetId="12">#REF!</definedName>
    <definedName name="totHh7" localSheetId="13">#REF!</definedName>
    <definedName name="totHh7">#REF!</definedName>
    <definedName name="totHh8" localSheetId="12">#REF!</definedName>
    <definedName name="totHh8" localSheetId="13">#REF!</definedName>
    <definedName name="totHh8">#REF!</definedName>
    <definedName name="totHh9" localSheetId="12">#REF!</definedName>
    <definedName name="totHh9" localSheetId="13">#REF!</definedName>
    <definedName name="totHh9">#REF!</definedName>
    <definedName name="totHis" localSheetId="12">'[10]analyse répartitions'!$AC$98</definedName>
    <definedName name="totHis" localSheetId="13">'[10]analyse répartitions'!$AC$98</definedName>
    <definedName name="totHis">'[10]analyse répartitions'!$AC$98</definedName>
    <definedName name="totI">#REF!</definedName>
    <definedName name="totII">#REF!</definedName>
    <definedName name="totIII">#REF!</definedName>
    <definedName name="totIV">#REF!</definedName>
    <definedName name="TOTRouen">'[24]autre matrice Manuel'!$G$52</definedName>
    <definedName name="totsite">#REF!</definedName>
    <definedName name="totstaIa" localSheetId="12">'[10]calcul vecteurs 2e boucle'!$D$118</definedName>
    <definedName name="totstaIa" localSheetId="13">'[10]calcul vecteurs 2e boucle'!$D$118</definedName>
    <definedName name="totstaIa">'[10]calcul vecteurs 2e boucle'!$D$118</definedName>
    <definedName name="totstaIIa" localSheetId="12">'[10]calcul vecteurs 2e boucle'!$F$118</definedName>
    <definedName name="totstaIIa" localSheetId="13">'[10]calcul vecteurs 2e boucle'!$F$118</definedName>
    <definedName name="totstaIIa">'[10]calcul vecteurs 2e boucle'!$F$118</definedName>
    <definedName name="totstaIIIa" localSheetId="12">'[10]calcul vecteurs 2e boucle'!$H$118</definedName>
    <definedName name="totstaIIIa" localSheetId="13">'[10]calcul vecteurs 2e boucle'!$H$118</definedName>
    <definedName name="totstaIIIa">'[10]calcul vecteurs 2e boucle'!$H$118</definedName>
    <definedName name="totstaIVa" localSheetId="12">'[10]calcul vecteurs 2e boucle'!$J$118</definedName>
    <definedName name="totstaIVa" localSheetId="13">'[10]calcul vecteurs 2e boucle'!$J$118</definedName>
    <definedName name="totstaIVa">'[10]calcul vecteurs 2e boucle'!$J$118</definedName>
    <definedName name="totstaVa" localSheetId="12">'[10]calcul vecteurs 2e boucle'!$L$118</definedName>
    <definedName name="totstaVa" localSheetId="13">'[10]calcul vecteurs 2e boucle'!$L$118</definedName>
    <definedName name="totstaVa">'[10]calcul vecteurs 2e boucle'!$L$118</definedName>
    <definedName name="totstaVIa" localSheetId="12">'[10]calcul vecteurs 2e boucle'!$N$118</definedName>
    <definedName name="totstaVIa" localSheetId="13">'[10]calcul vecteurs 2e boucle'!$N$118</definedName>
    <definedName name="totstaVIa">'[10]calcul vecteurs 2e boucle'!$N$118</definedName>
    <definedName name="totV">#REF!</definedName>
    <definedName name="totVI">#REF!</definedName>
    <definedName name="totVII">#REF!</definedName>
    <definedName name="x">'[20]pop france 1740 &amp;1995'!$C$26</definedName>
    <definedName name="z">'[31]ex Mb-66%'!$I$27</definedName>
    <definedName name="zut">'[17]var.-vecteurs quiquen F(iS) v.1'!$P$81</definedName>
    <definedName name="zz">'[20]prépa fig 6, 7, 8, 9'!$C$24</definedName>
  </definedNames>
  <calcPr calcId="125725"/>
</workbook>
</file>

<file path=xl/calcChain.xml><?xml version="1.0" encoding="utf-8"?>
<calcChain xmlns="http://schemas.openxmlformats.org/spreadsheetml/2006/main">
  <c r="B15" i="43"/>
  <c r="L18" i="39"/>
  <c r="L18" i="41"/>
  <c r="J10" i="44"/>
  <c r="A15"/>
  <c r="B15"/>
  <c r="J15" s="1"/>
  <c r="C15"/>
  <c r="D15"/>
  <c r="E15"/>
  <c r="F15"/>
  <c r="G15"/>
  <c r="H15"/>
  <c r="I15"/>
  <c r="A16"/>
  <c r="B16"/>
  <c r="J16" s="1"/>
  <c r="M18" s="1"/>
  <c r="C16"/>
  <c r="D16"/>
  <c r="E16"/>
  <c r="F16"/>
  <c r="G16"/>
  <c r="H16"/>
  <c r="I16"/>
  <c r="A17"/>
  <c r="B17"/>
  <c r="J17" s="1"/>
  <c r="C17"/>
  <c r="D17"/>
  <c r="E17"/>
  <c r="F17"/>
  <c r="G17"/>
  <c r="H17"/>
  <c r="I17"/>
  <c r="J10" i="43"/>
  <c r="A15"/>
  <c r="C15"/>
  <c r="J15" s="1"/>
  <c r="D15"/>
  <c r="E15"/>
  <c r="F15"/>
  <c r="G15"/>
  <c r="H15"/>
  <c r="I15"/>
  <c r="A16"/>
  <c r="B16"/>
  <c r="J16" s="1"/>
  <c r="C16"/>
  <c r="D16"/>
  <c r="E16"/>
  <c r="F16"/>
  <c r="G16"/>
  <c r="H16"/>
  <c r="I16"/>
  <c r="A17"/>
  <c r="B17"/>
  <c r="J17" s="1"/>
  <c r="C17"/>
  <c r="D17"/>
  <c r="E17"/>
  <c r="F17"/>
  <c r="G17"/>
  <c r="H17"/>
  <c r="I17"/>
  <c r="I10" i="41"/>
  <c r="A15"/>
  <c r="B15"/>
  <c r="C15"/>
  <c r="D15"/>
  <c r="E15"/>
  <c r="F15"/>
  <c r="G15"/>
  <c r="H15"/>
  <c r="I15"/>
  <c r="B16"/>
  <c r="C16"/>
  <c r="D16"/>
  <c r="E16"/>
  <c r="F16"/>
  <c r="G16"/>
  <c r="H16"/>
  <c r="I16"/>
  <c r="B17"/>
  <c r="C17"/>
  <c r="D17"/>
  <c r="E17"/>
  <c r="F17"/>
  <c r="G17"/>
  <c r="H17"/>
  <c r="I17"/>
  <c r="A16"/>
  <c r="A17"/>
  <c r="I10" i="40"/>
  <c r="A15"/>
  <c r="B15"/>
  <c r="C15"/>
  <c r="D15"/>
  <c r="E15"/>
  <c r="F15"/>
  <c r="I15" s="1"/>
  <c r="G15"/>
  <c r="H15"/>
  <c r="B16"/>
  <c r="C16"/>
  <c r="D16"/>
  <c r="E16"/>
  <c r="F16"/>
  <c r="I16" s="1"/>
  <c r="G16"/>
  <c r="H16"/>
  <c r="B17"/>
  <c r="C17"/>
  <c r="D17"/>
  <c r="E17"/>
  <c r="F17"/>
  <c r="I17" s="1"/>
  <c r="G17"/>
  <c r="H17"/>
  <c r="A16"/>
  <c r="A17"/>
  <c r="B16" i="39"/>
  <c r="C16"/>
  <c r="D16"/>
  <c r="E16"/>
  <c r="F16"/>
  <c r="I16" s="1"/>
  <c r="G16"/>
  <c r="H16"/>
  <c r="I10"/>
  <c r="A15"/>
  <c r="B15"/>
  <c r="C15"/>
  <c r="I15" s="1"/>
  <c r="D15"/>
  <c r="E15"/>
  <c r="F15"/>
  <c r="G15"/>
  <c r="H15"/>
  <c r="B17"/>
  <c r="C17"/>
  <c r="I17" s="1"/>
  <c r="D17"/>
  <c r="E17"/>
  <c r="F17"/>
  <c r="G17"/>
  <c r="H17"/>
  <c r="A16"/>
  <c r="A17"/>
  <c r="I11" i="36"/>
  <c r="A16"/>
  <c r="B16"/>
  <c r="I16" s="1"/>
  <c r="C16"/>
  <c r="D16"/>
  <c r="E16"/>
  <c r="F16"/>
  <c r="G16"/>
  <c r="H16"/>
  <c r="B17"/>
  <c r="I17" s="1"/>
  <c r="C17"/>
  <c r="D17"/>
  <c r="E17"/>
  <c r="F17"/>
  <c r="G17"/>
  <c r="H17"/>
  <c r="B18"/>
  <c r="I18" s="1"/>
  <c r="C18"/>
  <c r="D18"/>
  <c r="E18"/>
  <c r="F18"/>
  <c r="G18"/>
  <c r="H18"/>
  <c r="B19"/>
  <c r="I19" s="1"/>
  <c r="C19"/>
  <c r="D19"/>
  <c r="E19"/>
  <c r="F19"/>
  <c r="G19"/>
  <c r="H19"/>
  <c r="A17"/>
  <c r="A18"/>
  <c r="A19"/>
  <c r="I11" i="35"/>
  <c r="A16"/>
  <c r="B16"/>
  <c r="I16" s="1"/>
  <c r="C16"/>
  <c r="D16"/>
  <c r="E16"/>
  <c r="F16"/>
  <c r="G16"/>
  <c r="H16"/>
  <c r="B17"/>
  <c r="I17" s="1"/>
  <c r="C17"/>
  <c r="D17"/>
  <c r="E17"/>
  <c r="F17"/>
  <c r="G17"/>
  <c r="H17"/>
  <c r="B18"/>
  <c r="I18" s="1"/>
  <c r="C18"/>
  <c r="D18"/>
  <c r="E18"/>
  <c r="F18"/>
  <c r="G18"/>
  <c r="H18"/>
  <c r="B19"/>
  <c r="I19" s="1"/>
  <c r="C19"/>
  <c r="D19"/>
  <c r="E19"/>
  <c r="F19"/>
  <c r="G19"/>
  <c r="H19"/>
  <c r="A17"/>
  <c r="A18"/>
  <c r="A19"/>
  <c r="H19" i="34"/>
  <c r="I11"/>
  <c r="B17"/>
  <c r="I17" s="1"/>
  <c r="C17"/>
  <c r="D17"/>
  <c r="E17"/>
  <c r="F17"/>
  <c r="G17"/>
  <c r="H17"/>
  <c r="B18"/>
  <c r="I18" s="1"/>
  <c r="C18"/>
  <c r="D18"/>
  <c r="E18"/>
  <c r="F18"/>
  <c r="G18"/>
  <c r="H18"/>
  <c r="B19"/>
  <c r="I19" s="1"/>
  <c r="C19"/>
  <c r="D19"/>
  <c r="E19"/>
  <c r="F19"/>
  <c r="G19"/>
  <c r="B16"/>
  <c r="C16"/>
  <c r="I16" s="1"/>
  <c r="D16"/>
  <c r="E16"/>
  <c r="F16"/>
  <c r="G16"/>
  <c r="H16"/>
  <c r="A16"/>
  <c r="A17"/>
  <c r="A18"/>
  <c r="A19"/>
  <c r="J11" i="33"/>
  <c r="A16"/>
  <c r="B16"/>
  <c r="C16"/>
  <c r="D16"/>
  <c r="E16"/>
  <c r="F16"/>
  <c r="G16"/>
  <c r="H16"/>
  <c r="I16"/>
  <c r="J16"/>
  <c r="M16" s="1"/>
  <c r="B17"/>
  <c r="C17"/>
  <c r="D17"/>
  <c r="E17"/>
  <c r="F17"/>
  <c r="G17"/>
  <c r="H17"/>
  <c r="I17"/>
  <c r="J17" s="1"/>
  <c r="B18"/>
  <c r="C18"/>
  <c r="J18" s="1"/>
  <c r="D18"/>
  <c r="E18"/>
  <c r="F18"/>
  <c r="G18"/>
  <c r="H18"/>
  <c r="I18"/>
  <c r="B19"/>
  <c r="C19"/>
  <c r="D19"/>
  <c r="E19"/>
  <c r="F19"/>
  <c r="G19"/>
  <c r="J19" s="1"/>
  <c r="H19"/>
  <c r="I19"/>
  <c r="A17"/>
  <c r="A18"/>
  <c r="A19"/>
  <c r="I23" i="32"/>
  <c r="A28"/>
  <c r="B28"/>
  <c r="I28" s="1"/>
  <c r="C28"/>
  <c r="D28"/>
  <c r="E28"/>
  <c r="F28"/>
  <c r="G28"/>
  <c r="H28"/>
  <c r="B29"/>
  <c r="I29" s="1"/>
  <c r="C29"/>
  <c r="D29"/>
  <c r="E29"/>
  <c r="F29"/>
  <c r="G29"/>
  <c r="H29"/>
  <c r="B30"/>
  <c r="I30" s="1"/>
  <c r="C30"/>
  <c r="D30"/>
  <c r="E30"/>
  <c r="F30"/>
  <c r="G30"/>
  <c r="H30"/>
  <c r="B31"/>
  <c r="I31" s="1"/>
  <c r="C31"/>
  <c r="D31"/>
  <c r="E31"/>
  <c r="F31"/>
  <c r="G31"/>
  <c r="H31"/>
  <c r="B32"/>
  <c r="I32" s="1"/>
  <c r="C32"/>
  <c r="D32"/>
  <c r="E32"/>
  <c r="F32"/>
  <c r="G32"/>
  <c r="H32"/>
  <c r="B33"/>
  <c r="I33" s="1"/>
  <c r="C33"/>
  <c r="D33"/>
  <c r="E33"/>
  <c r="F33"/>
  <c r="G33"/>
  <c r="H33"/>
  <c r="B34"/>
  <c r="I34" s="1"/>
  <c r="C34"/>
  <c r="D34"/>
  <c r="E34"/>
  <c r="F34"/>
  <c r="G34"/>
  <c r="H34"/>
  <c r="B35"/>
  <c r="I35" s="1"/>
  <c r="C35"/>
  <c r="D35"/>
  <c r="E35"/>
  <c r="F35"/>
  <c r="G35"/>
  <c r="H35"/>
  <c r="B36"/>
  <c r="I36" s="1"/>
  <c r="C36"/>
  <c r="D36"/>
  <c r="E36"/>
  <c r="F36"/>
  <c r="G36"/>
  <c r="H36"/>
  <c r="B37"/>
  <c r="I37" s="1"/>
  <c r="C37"/>
  <c r="D37"/>
  <c r="E37"/>
  <c r="F37"/>
  <c r="G37"/>
  <c r="H37"/>
  <c r="B38"/>
  <c r="I38" s="1"/>
  <c r="C38"/>
  <c r="D38"/>
  <c r="E38"/>
  <c r="F38"/>
  <c r="G38"/>
  <c r="H38"/>
  <c r="B39"/>
  <c r="I39" s="1"/>
  <c r="C39"/>
  <c r="D39"/>
  <c r="E39"/>
  <c r="F39"/>
  <c r="G39"/>
  <c r="H39"/>
  <c r="B40"/>
  <c r="I40" s="1"/>
  <c r="C40"/>
  <c r="D40"/>
  <c r="E40"/>
  <c r="F40"/>
  <c r="G40"/>
  <c r="H40"/>
  <c r="B41"/>
  <c r="I41" s="1"/>
  <c r="C41"/>
  <c r="D41"/>
  <c r="E41"/>
  <c r="F41"/>
  <c r="G41"/>
  <c r="H41"/>
  <c r="B42"/>
  <c r="I42" s="1"/>
  <c r="C42"/>
  <c r="D42"/>
  <c r="E42"/>
  <c r="F42"/>
  <c r="G42"/>
  <c r="H42"/>
  <c r="B43"/>
  <c r="I43" s="1"/>
  <c r="C43"/>
  <c r="D43"/>
  <c r="E43"/>
  <c r="F43"/>
  <c r="G43"/>
  <c r="H43"/>
  <c r="A29"/>
  <c r="A30"/>
  <c r="A31"/>
  <c r="A32"/>
  <c r="A33"/>
  <c r="A34"/>
  <c r="A35"/>
  <c r="A36"/>
  <c r="A37"/>
  <c r="A38"/>
  <c r="A39"/>
  <c r="A40"/>
  <c r="A41"/>
  <c r="A42"/>
  <c r="A43"/>
  <c r="I23" i="31"/>
  <c r="A28"/>
  <c r="B28"/>
  <c r="I28" s="1"/>
  <c r="C28"/>
  <c r="D28"/>
  <c r="E28"/>
  <c r="F28"/>
  <c r="G28"/>
  <c r="H28"/>
  <c r="B29"/>
  <c r="I29" s="1"/>
  <c r="C29"/>
  <c r="D29"/>
  <c r="E29"/>
  <c r="F29"/>
  <c r="G29"/>
  <c r="H29"/>
  <c r="B30"/>
  <c r="I30" s="1"/>
  <c r="C30"/>
  <c r="D30"/>
  <c r="E30"/>
  <c r="F30"/>
  <c r="G30"/>
  <c r="H30"/>
  <c r="B31"/>
  <c r="I31" s="1"/>
  <c r="C31"/>
  <c r="D31"/>
  <c r="E31"/>
  <c r="F31"/>
  <c r="G31"/>
  <c r="H31"/>
  <c r="B32"/>
  <c r="I32" s="1"/>
  <c r="C32"/>
  <c r="D32"/>
  <c r="E32"/>
  <c r="F32"/>
  <c r="G32"/>
  <c r="H32"/>
  <c r="B33"/>
  <c r="I33" s="1"/>
  <c r="C33"/>
  <c r="D33"/>
  <c r="E33"/>
  <c r="F33"/>
  <c r="G33"/>
  <c r="H33"/>
  <c r="B34"/>
  <c r="I34" s="1"/>
  <c r="C34"/>
  <c r="D34"/>
  <c r="E34"/>
  <c r="F34"/>
  <c r="G34"/>
  <c r="H34"/>
  <c r="B35"/>
  <c r="I35" s="1"/>
  <c r="C35"/>
  <c r="D35"/>
  <c r="E35"/>
  <c r="F35"/>
  <c r="G35"/>
  <c r="H35"/>
  <c r="B36"/>
  <c r="I36" s="1"/>
  <c r="C36"/>
  <c r="D36"/>
  <c r="E36"/>
  <c r="F36"/>
  <c r="G36"/>
  <c r="H36"/>
  <c r="B37"/>
  <c r="I37" s="1"/>
  <c r="C37"/>
  <c r="D37"/>
  <c r="E37"/>
  <c r="F37"/>
  <c r="G37"/>
  <c r="H37"/>
  <c r="B38"/>
  <c r="I38" s="1"/>
  <c r="C38"/>
  <c r="D38"/>
  <c r="E38"/>
  <c r="F38"/>
  <c r="G38"/>
  <c r="H38"/>
  <c r="B39"/>
  <c r="I39" s="1"/>
  <c r="C39"/>
  <c r="D39"/>
  <c r="E39"/>
  <c r="F39"/>
  <c r="G39"/>
  <c r="H39"/>
  <c r="B40"/>
  <c r="I40" s="1"/>
  <c r="C40"/>
  <c r="D40"/>
  <c r="E40"/>
  <c r="F40"/>
  <c r="G40"/>
  <c r="H40"/>
  <c r="B41"/>
  <c r="I41" s="1"/>
  <c r="C41"/>
  <c r="D41"/>
  <c r="E41"/>
  <c r="F41"/>
  <c r="G41"/>
  <c r="H41"/>
  <c r="B42"/>
  <c r="I42" s="1"/>
  <c r="C42"/>
  <c r="D42"/>
  <c r="E42"/>
  <c r="F42"/>
  <c r="G42"/>
  <c r="H42"/>
  <c r="B43"/>
  <c r="I43" s="1"/>
  <c r="C43"/>
  <c r="D43"/>
  <c r="E43"/>
  <c r="F43"/>
  <c r="G43"/>
  <c r="H43"/>
  <c r="A29"/>
  <c r="A30"/>
  <c r="A31"/>
  <c r="A32"/>
  <c r="A33"/>
  <c r="A34"/>
  <c r="A35"/>
  <c r="A36"/>
  <c r="A37"/>
  <c r="A38"/>
  <c r="A39"/>
  <c r="A40"/>
  <c r="A41"/>
  <c r="A42"/>
  <c r="A43"/>
  <c r="B29" i="29"/>
  <c r="C29"/>
  <c r="D29"/>
  <c r="E29"/>
  <c r="F29"/>
  <c r="G29"/>
  <c r="H29"/>
  <c r="I29" s="1"/>
  <c r="B30"/>
  <c r="C30"/>
  <c r="D30"/>
  <c r="E30"/>
  <c r="F30"/>
  <c r="G30"/>
  <c r="H30"/>
  <c r="I30" s="1"/>
  <c r="B31"/>
  <c r="C31"/>
  <c r="D31"/>
  <c r="E31"/>
  <c r="F31"/>
  <c r="G31"/>
  <c r="H31"/>
  <c r="I31" s="1"/>
  <c r="B32"/>
  <c r="C32"/>
  <c r="D32"/>
  <c r="E32"/>
  <c r="F32"/>
  <c r="G32"/>
  <c r="H32"/>
  <c r="I32" s="1"/>
  <c r="B33"/>
  <c r="C33"/>
  <c r="D33"/>
  <c r="E33"/>
  <c r="F33"/>
  <c r="G33"/>
  <c r="H33"/>
  <c r="I33" s="1"/>
  <c r="B34"/>
  <c r="C34"/>
  <c r="D34"/>
  <c r="E34"/>
  <c r="F34"/>
  <c r="G34"/>
  <c r="H34"/>
  <c r="I34" s="1"/>
  <c r="B35"/>
  <c r="C35"/>
  <c r="D35"/>
  <c r="E35"/>
  <c r="F35"/>
  <c r="G35"/>
  <c r="H35"/>
  <c r="I35" s="1"/>
  <c r="B36"/>
  <c r="C36"/>
  <c r="D36"/>
  <c r="E36"/>
  <c r="F36"/>
  <c r="G36"/>
  <c r="H36"/>
  <c r="I36" s="1"/>
  <c r="B37"/>
  <c r="C37"/>
  <c r="D37"/>
  <c r="E37"/>
  <c r="F37"/>
  <c r="G37"/>
  <c r="H37"/>
  <c r="I37" s="1"/>
  <c r="B38"/>
  <c r="C38"/>
  <c r="D38"/>
  <c r="E38"/>
  <c r="F38"/>
  <c r="G38"/>
  <c r="H38"/>
  <c r="I38" s="1"/>
  <c r="B39"/>
  <c r="C39"/>
  <c r="D39"/>
  <c r="E39"/>
  <c r="F39"/>
  <c r="G39"/>
  <c r="H39"/>
  <c r="I39" s="1"/>
  <c r="B40"/>
  <c r="C40"/>
  <c r="D40"/>
  <c r="E40"/>
  <c r="F40"/>
  <c r="G40"/>
  <c r="H40"/>
  <c r="I40" s="1"/>
  <c r="B41"/>
  <c r="C41"/>
  <c r="D41"/>
  <c r="E41"/>
  <c r="F41"/>
  <c r="G41"/>
  <c r="H41"/>
  <c r="I41" s="1"/>
  <c r="B42"/>
  <c r="C42"/>
  <c r="D42"/>
  <c r="E42"/>
  <c r="F42"/>
  <c r="G42"/>
  <c r="H42"/>
  <c r="I42" s="1"/>
  <c r="B43"/>
  <c r="C43"/>
  <c r="D43"/>
  <c r="E43"/>
  <c r="F43"/>
  <c r="G43"/>
  <c r="H43"/>
  <c r="I43" s="1"/>
  <c r="B28"/>
  <c r="C28"/>
  <c r="D28"/>
  <c r="E28"/>
  <c r="F28"/>
  <c r="G28"/>
  <c r="H28"/>
  <c r="I28" s="1"/>
  <c r="I23"/>
  <c r="A28"/>
  <c r="A29"/>
  <c r="A30"/>
  <c r="A31"/>
  <c r="A32"/>
  <c r="A33"/>
  <c r="A34"/>
  <c r="A35"/>
  <c r="A36"/>
  <c r="A37"/>
  <c r="A38"/>
  <c r="A39"/>
  <c r="A40"/>
  <c r="A41"/>
  <c r="A42"/>
  <c r="A43"/>
  <c r="J11" i="30"/>
  <c r="A16"/>
  <c r="B16"/>
  <c r="C16"/>
  <c r="D16"/>
  <c r="E16"/>
  <c r="F16"/>
  <c r="G16"/>
  <c r="H16"/>
  <c r="I16"/>
  <c r="J16"/>
  <c r="B17"/>
  <c r="C17"/>
  <c r="D17"/>
  <c r="E17"/>
  <c r="F17"/>
  <c r="G17"/>
  <c r="H17"/>
  <c r="I17"/>
  <c r="J17" s="1"/>
  <c r="B18"/>
  <c r="C18"/>
  <c r="D18"/>
  <c r="E18"/>
  <c r="F18"/>
  <c r="G18"/>
  <c r="H18"/>
  <c r="J18" s="1"/>
  <c r="I18"/>
  <c r="B19"/>
  <c r="C19"/>
  <c r="J19" s="1"/>
  <c r="D19"/>
  <c r="E19"/>
  <c r="F19"/>
  <c r="G19"/>
  <c r="H19"/>
  <c r="I19"/>
  <c r="M16"/>
  <c r="A17"/>
  <c r="A18"/>
  <c r="A19"/>
  <c r="J23" i="28"/>
  <c r="A28"/>
  <c r="B28"/>
  <c r="C28"/>
  <c r="D28"/>
  <c r="E28"/>
  <c r="F28"/>
  <c r="G28"/>
  <c r="H28"/>
  <c r="J28" s="1"/>
  <c r="I28"/>
  <c r="B29"/>
  <c r="C29"/>
  <c r="D29"/>
  <c r="E29"/>
  <c r="J29" s="1"/>
  <c r="F29"/>
  <c r="G29"/>
  <c r="H29"/>
  <c r="I29"/>
  <c r="B30"/>
  <c r="C30"/>
  <c r="D30"/>
  <c r="J30" s="1"/>
  <c r="E30"/>
  <c r="F30"/>
  <c r="G30"/>
  <c r="H30"/>
  <c r="I30"/>
  <c r="B31"/>
  <c r="C31"/>
  <c r="J31" s="1"/>
  <c r="D31"/>
  <c r="E31"/>
  <c r="F31"/>
  <c r="G31"/>
  <c r="H31"/>
  <c r="I31"/>
  <c r="B32"/>
  <c r="C32"/>
  <c r="D32"/>
  <c r="J32" s="1"/>
  <c r="E32"/>
  <c r="F32"/>
  <c r="G32"/>
  <c r="H32"/>
  <c r="I32"/>
  <c r="B33"/>
  <c r="C33"/>
  <c r="J33" s="1"/>
  <c r="D33"/>
  <c r="E33"/>
  <c r="F33"/>
  <c r="G33"/>
  <c r="H33"/>
  <c r="I33"/>
  <c r="B34"/>
  <c r="C34"/>
  <c r="D34"/>
  <c r="E34"/>
  <c r="F34"/>
  <c r="G34"/>
  <c r="H34"/>
  <c r="I34"/>
  <c r="J34"/>
  <c r="B35"/>
  <c r="C35"/>
  <c r="J35" s="1"/>
  <c r="D35"/>
  <c r="E35"/>
  <c r="F35"/>
  <c r="G35"/>
  <c r="H35"/>
  <c r="I35"/>
  <c r="B36"/>
  <c r="C36"/>
  <c r="D36"/>
  <c r="E36"/>
  <c r="F36"/>
  <c r="G36"/>
  <c r="H36"/>
  <c r="J36" s="1"/>
  <c r="I36"/>
  <c r="B37"/>
  <c r="C37"/>
  <c r="J37" s="1"/>
  <c r="D37"/>
  <c r="E37"/>
  <c r="F37"/>
  <c r="G37"/>
  <c r="H37"/>
  <c r="I37"/>
  <c r="B38"/>
  <c r="C38"/>
  <c r="D38"/>
  <c r="J38" s="1"/>
  <c r="E38"/>
  <c r="F38"/>
  <c r="G38"/>
  <c r="H38"/>
  <c r="I38"/>
  <c r="B39"/>
  <c r="C39"/>
  <c r="J39" s="1"/>
  <c r="D39"/>
  <c r="E39"/>
  <c r="F39"/>
  <c r="G39"/>
  <c r="H39"/>
  <c r="I39"/>
  <c r="B40"/>
  <c r="C40"/>
  <c r="J40" s="1"/>
  <c r="D40"/>
  <c r="E40"/>
  <c r="F40"/>
  <c r="G40"/>
  <c r="H40"/>
  <c r="I40"/>
  <c r="B41"/>
  <c r="C41"/>
  <c r="D41"/>
  <c r="E41"/>
  <c r="F41"/>
  <c r="G41"/>
  <c r="H41"/>
  <c r="I41"/>
  <c r="J41"/>
  <c r="M41" s="1"/>
  <c r="B42"/>
  <c r="C42"/>
  <c r="D42"/>
  <c r="E42"/>
  <c r="F42"/>
  <c r="G42"/>
  <c r="H42"/>
  <c r="I42"/>
  <c r="J42"/>
  <c r="B43"/>
  <c r="C43"/>
  <c r="J43" s="1"/>
  <c r="D43"/>
  <c r="E43"/>
  <c r="F43"/>
  <c r="G43"/>
  <c r="H43"/>
  <c r="I43"/>
  <c r="A29"/>
  <c r="A30"/>
  <c r="A31"/>
  <c r="A32"/>
  <c r="A33"/>
  <c r="A34"/>
  <c r="M34"/>
  <c r="A35"/>
  <c r="A36"/>
  <c r="A37"/>
  <c r="A38"/>
  <c r="A39"/>
  <c r="A40"/>
  <c r="A41"/>
  <c r="A42"/>
  <c r="M42"/>
  <c r="A43"/>
  <c r="B28" i="26"/>
  <c r="C28"/>
  <c r="D28"/>
  <c r="J28" s="1"/>
  <c r="E28"/>
  <c r="F28"/>
  <c r="G28"/>
  <c r="H28"/>
  <c r="I28"/>
  <c r="B29"/>
  <c r="C29"/>
  <c r="D29"/>
  <c r="E29"/>
  <c r="F29"/>
  <c r="G29"/>
  <c r="H29"/>
  <c r="I29"/>
  <c r="J29"/>
  <c r="M29" s="1"/>
  <c r="B30"/>
  <c r="C30"/>
  <c r="D30"/>
  <c r="E30"/>
  <c r="F30"/>
  <c r="G30"/>
  <c r="H30"/>
  <c r="J30" s="1"/>
  <c r="I30"/>
  <c r="B31"/>
  <c r="C31"/>
  <c r="D31"/>
  <c r="E31"/>
  <c r="F31"/>
  <c r="J31" s="1"/>
  <c r="G31"/>
  <c r="H31"/>
  <c r="I31"/>
  <c r="B32"/>
  <c r="C32"/>
  <c r="D32"/>
  <c r="J32" s="1"/>
  <c r="E32"/>
  <c r="F32"/>
  <c r="G32"/>
  <c r="H32"/>
  <c r="I32"/>
  <c r="B33"/>
  <c r="C33"/>
  <c r="D33"/>
  <c r="E33"/>
  <c r="F33"/>
  <c r="G33"/>
  <c r="H33"/>
  <c r="I33"/>
  <c r="J33"/>
  <c r="M33" s="1"/>
  <c r="B34"/>
  <c r="C34"/>
  <c r="D34"/>
  <c r="E34"/>
  <c r="F34"/>
  <c r="G34"/>
  <c r="H34"/>
  <c r="J34" s="1"/>
  <c r="I34"/>
  <c r="B35"/>
  <c r="C35"/>
  <c r="D35"/>
  <c r="E35"/>
  <c r="F35"/>
  <c r="J35" s="1"/>
  <c r="G35"/>
  <c r="H35"/>
  <c r="I35"/>
  <c r="B36"/>
  <c r="J36" s="1"/>
  <c r="C36"/>
  <c r="D36"/>
  <c r="E36"/>
  <c r="F36"/>
  <c r="G36"/>
  <c r="H36"/>
  <c r="I36"/>
  <c r="B37"/>
  <c r="C37"/>
  <c r="D37"/>
  <c r="E37"/>
  <c r="F37"/>
  <c r="G37"/>
  <c r="H37"/>
  <c r="I37"/>
  <c r="J37"/>
  <c r="M37" s="1"/>
  <c r="B38"/>
  <c r="C38"/>
  <c r="D38"/>
  <c r="E38"/>
  <c r="F38"/>
  <c r="G38"/>
  <c r="H38"/>
  <c r="J38" s="1"/>
  <c r="I38"/>
  <c r="B39"/>
  <c r="C39"/>
  <c r="D39"/>
  <c r="E39"/>
  <c r="F39"/>
  <c r="J39" s="1"/>
  <c r="G39"/>
  <c r="H39"/>
  <c r="I39"/>
  <c r="B40"/>
  <c r="C40"/>
  <c r="D40"/>
  <c r="J40" s="1"/>
  <c r="E40"/>
  <c r="F40"/>
  <c r="G40"/>
  <c r="H40"/>
  <c r="I40"/>
  <c r="B41"/>
  <c r="C41"/>
  <c r="D41"/>
  <c r="E41"/>
  <c r="F41"/>
  <c r="G41"/>
  <c r="H41"/>
  <c r="I41"/>
  <c r="J41"/>
  <c r="B42"/>
  <c r="C42"/>
  <c r="D42"/>
  <c r="E42"/>
  <c r="F42"/>
  <c r="G42"/>
  <c r="H42"/>
  <c r="J42" s="1"/>
  <c r="I42"/>
  <c r="B43"/>
  <c r="C43"/>
  <c r="D43"/>
  <c r="E43"/>
  <c r="F43"/>
  <c r="J43" s="1"/>
  <c r="G43"/>
  <c r="H43"/>
  <c r="I43"/>
  <c r="J23"/>
  <c r="A28"/>
  <c r="A29"/>
  <c r="A30"/>
  <c r="A31"/>
  <c r="A32"/>
  <c r="A33"/>
  <c r="A34"/>
  <c r="A35"/>
  <c r="A36"/>
  <c r="A37"/>
  <c r="A38"/>
  <c r="A39"/>
  <c r="A40"/>
  <c r="A41"/>
  <c r="A42"/>
  <c r="A43"/>
  <c r="AQ20" i="8"/>
  <c r="BA20" s="1"/>
  <c r="AQ35"/>
  <c r="BA35" s="1"/>
  <c r="AQ49"/>
  <c r="BA49" s="1"/>
  <c r="BA63"/>
  <c r="C72"/>
  <c r="D72"/>
  <c r="S72" s="1"/>
  <c r="E72"/>
  <c r="F72"/>
  <c r="G72"/>
  <c r="H72"/>
  <c r="I72"/>
  <c r="J72"/>
  <c r="K72"/>
  <c r="L72"/>
  <c r="M72"/>
  <c r="N72"/>
  <c r="O72"/>
  <c r="P72"/>
  <c r="Q72"/>
  <c r="R72"/>
  <c r="S71"/>
  <c r="S70"/>
  <c r="S69"/>
  <c r="S68"/>
  <c r="S67"/>
  <c r="S66"/>
  <c r="S65"/>
  <c r="C58"/>
  <c r="D58"/>
  <c r="S58" s="1"/>
  <c r="E58"/>
  <c r="F58"/>
  <c r="G58"/>
  <c r="H58"/>
  <c r="I58"/>
  <c r="J58"/>
  <c r="K58"/>
  <c r="L58"/>
  <c r="M58"/>
  <c r="N58"/>
  <c r="O58"/>
  <c r="P58"/>
  <c r="Q58"/>
  <c r="R58"/>
  <c r="S57"/>
  <c r="S56"/>
  <c r="S55"/>
  <c r="S54"/>
  <c r="S53"/>
  <c r="S52"/>
  <c r="S51"/>
  <c r="C44"/>
  <c r="D44"/>
  <c r="S44" s="1"/>
  <c r="E44"/>
  <c r="F44"/>
  <c r="G44"/>
  <c r="H44"/>
  <c r="I44"/>
  <c r="J44"/>
  <c r="K44"/>
  <c r="L44"/>
  <c r="M44"/>
  <c r="N44"/>
  <c r="O44"/>
  <c r="P44"/>
  <c r="Q44"/>
  <c r="R44"/>
  <c r="S43"/>
  <c r="S42"/>
  <c r="S41"/>
  <c r="S40"/>
  <c r="S39"/>
  <c r="S38"/>
  <c r="S37"/>
  <c r="C30"/>
  <c r="D30"/>
  <c r="S30" s="1"/>
  <c r="E30"/>
  <c r="F30"/>
  <c r="G30"/>
  <c r="H30"/>
  <c r="I30"/>
  <c r="J30"/>
  <c r="K30"/>
  <c r="L30"/>
  <c r="M30"/>
  <c r="N30"/>
  <c r="O30"/>
  <c r="P30"/>
  <c r="Q30"/>
  <c r="R30"/>
  <c r="S29"/>
  <c r="S28"/>
  <c r="S27"/>
  <c r="S26"/>
  <c r="S25"/>
  <c r="S24"/>
  <c r="S23"/>
  <c r="S22"/>
  <c r="J18" i="44" l="1"/>
  <c r="K15" s="1"/>
  <c r="K16" i="43"/>
  <c r="M18"/>
  <c r="K15"/>
  <c r="K18" s="1"/>
  <c r="K17"/>
  <c r="J18"/>
  <c r="M43" i="26"/>
  <c r="M34"/>
  <c r="M43" i="28"/>
  <c r="L37" i="29"/>
  <c r="L29"/>
  <c r="J29"/>
  <c r="L39" i="31"/>
  <c r="L31"/>
  <c r="L38" i="32"/>
  <c r="L30"/>
  <c r="L16" i="34"/>
  <c r="I20"/>
  <c r="J16" s="1"/>
  <c r="L18" i="35"/>
  <c r="L17" i="36"/>
  <c r="I18" i="39"/>
  <c r="J15"/>
  <c r="J18" s="1"/>
  <c r="M38" i="26"/>
  <c r="L28" i="29"/>
  <c r="I44"/>
  <c r="J28" s="1"/>
  <c r="L36"/>
  <c r="J36"/>
  <c r="J38" i="31"/>
  <c r="L38"/>
  <c r="L30"/>
  <c r="L37" i="32"/>
  <c r="L29"/>
  <c r="J29"/>
  <c r="L19" i="34"/>
  <c r="L17" i="35"/>
  <c r="L16" i="36"/>
  <c r="I20"/>
  <c r="J17" i="41"/>
  <c r="M42" i="26"/>
  <c r="M36"/>
  <c r="M28"/>
  <c r="J44"/>
  <c r="K31" s="1"/>
  <c r="M28" i="28"/>
  <c r="J44"/>
  <c r="K43" s="1"/>
  <c r="L43" i="29"/>
  <c r="J43"/>
  <c r="L35"/>
  <c r="J35"/>
  <c r="L37" i="31"/>
  <c r="L29"/>
  <c r="L36" i="32"/>
  <c r="J36"/>
  <c r="L28"/>
  <c r="J28"/>
  <c r="I44"/>
  <c r="J30" s="1"/>
  <c r="M19" i="33"/>
  <c r="J18" i="34"/>
  <c r="L18"/>
  <c r="L16" i="35"/>
  <c r="I20"/>
  <c r="L20" s="1"/>
  <c r="J16" i="39"/>
  <c r="L18" i="40"/>
  <c r="M32" i="26"/>
  <c r="M36" i="28"/>
  <c r="K36"/>
  <c r="J42" i="29"/>
  <c r="L42"/>
  <c r="J34"/>
  <c r="L34"/>
  <c r="L36" i="31"/>
  <c r="J36"/>
  <c r="L28"/>
  <c r="J28"/>
  <c r="I44"/>
  <c r="L43" i="32"/>
  <c r="J43"/>
  <c r="L35"/>
  <c r="J35"/>
  <c r="L17" i="34"/>
  <c r="J17"/>
  <c r="J15" i="40"/>
  <c r="I18"/>
  <c r="J16" s="1"/>
  <c r="M31" i="26"/>
  <c r="J20" i="30"/>
  <c r="M17"/>
  <c r="K17"/>
  <c r="L40" i="29"/>
  <c r="J40"/>
  <c r="L42" i="31"/>
  <c r="L34"/>
  <c r="L41" i="32"/>
  <c r="J41"/>
  <c r="L33"/>
  <c r="J33"/>
  <c r="M40" i="28"/>
  <c r="K40"/>
  <c r="M39"/>
  <c r="K39"/>
  <c r="M37"/>
  <c r="K37"/>
  <c r="M35"/>
  <c r="K35"/>
  <c r="M32"/>
  <c r="K32"/>
  <c r="M30"/>
  <c r="K30"/>
  <c r="L39" i="29"/>
  <c r="J39"/>
  <c r="L31"/>
  <c r="J31"/>
  <c r="L41" i="31"/>
  <c r="J41"/>
  <c r="L33"/>
  <c r="J33"/>
  <c r="L40" i="32"/>
  <c r="J40"/>
  <c r="L32"/>
  <c r="J32"/>
  <c r="M18" i="33"/>
  <c r="L19" i="36"/>
  <c r="J19"/>
  <c r="K42" i="28"/>
  <c r="M18" i="30"/>
  <c r="K18"/>
  <c r="L41" i="29"/>
  <c r="J41"/>
  <c r="L33"/>
  <c r="J33"/>
  <c r="L43" i="31"/>
  <c r="J43"/>
  <c r="L35"/>
  <c r="J35"/>
  <c r="J42" i="32"/>
  <c r="L42"/>
  <c r="J34"/>
  <c r="L34"/>
  <c r="M17" i="33"/>
  <c r="M40" i="26"/>
  <c r="M33" i="28"/>
  <c r="K33"/>
  <c r="M31"/>
  <c r="K31"/>
  <c r="L32" i="29"/>
  <c r="J32"/>
  <c r="M35" i="26"/>
  <c r="M39"/>
  <c r="M30"/>
  <c r="M38" i="28"/>
  <c r="K38"/>
  <c r="M29"/>
  <c r="K29"/>
  <c r="M19" i="30"/>
  <c r="K19"/>
  <c r="L38" i="29"/>
  <c r="J38"/>
  <c r="L30"/>
  <c r="J30"/>
  <c r="L40" i="31"/>
  <c r="J40"/>
  <c r="L32"/>
  <c r="J32"/>
  <c r="L39" i="32"/>
  <c r="J39"/>
  <c r="L31"/>
  <c r="J31"/>
  <c r="L19" i="35"/>
  <c r="J19"/>
  <c r="J18" i="36"/>
  <c r="L18"/>
  <c r="K34" i="28"/>
  <c r="K16" i="30"/>
  <c r="J17" i="39"/>
  <c r="M41" i="26"/>
  <c r="I18" i="41"/>
  <c r="J15" s="1"/>
  <c r="J20" i="33"/>
  <c r="M20" s="1"/>
  <c r="K18" i="44" l="1"/>
  <c r="K17"/>
  <c r="K16"/>
  <c r="J44" i="29"/>
  <c r="J20" i="34"/>
  <c r="K17" i="33"/>
  <c r="K32" i="26"/>
  <c r="K36"/>
  <c r="L20" i="36"/>
  <c r="J17"/>
  <c r="K43" i="26"/>
  <c r="K35"/>
  <c r="J16" i="35"/>
  <c r="J17" i="40"/>
  <c r="J18" s="1"/>
  <c r="K34" i="26"/>
  <c r="K40"/>
  <c r="K16" i="33"/>
  <c r="L44" i="31"/>
  <c r="L44" i="32"/>
  <c r="K28" i="26"/>
  <c r="J16" i="41"/>
  <c r="J18" s="1"/>
  <c r="J19" i="34"/>
  <c r="J39" i="31"/>
  <c r="K39" i="26"/>
  <c r="K41"/>
  <c r="J37" i="31"/>
  <c r="J30"/>
  <c r="K38" i="26"/>
  <c r="L20" i="34"/>
  <c r="K18" i="33"/>
  <c r="J42" i="31"/>
  <c r="K19" i="33"/>
  <c r="K28" i="28"/>
  <c r="K44" s="1"/>
  <c r="K42" i="26"/>
  <c r="J17" i="35"/>
  <c r="J18"/>
  <c r="J31" i="31"/>
  <c r="M44" i="28"/>
  <c r="K41"/>
  <c r="K20" i="30"/>
  <c r="K30" i="26"/>
  <c r="J29" i="31"/>
  <c r="J44" s="1"/>
  <c r="M44" i="26"/>
  <c r="K33"/>
  <c r="K29"/>
  <c r="K37"/>
  <c r="J34" i="31"/>
  <c r="M20" i="30"/>
  <c r="J16" i="36"/>
  <c r="J20" s="1"/>
  <c r="J37" i="32"/>
  <c r="J44" s="1"/>
  <c r="L44" i="29"/>
  <c r="J38" i="32"/>
  <c r="J37" i="29"/>
  <c r="K20" i="33" l="1"/>
  <c r="J20" i="35"/>
  <c r="K44" i="26"/>
</calcChain>
</file>

<file path=xl/comments1.xml><?xml version="1.0" encoding="utf-8"?>
<comments xmlns="http://schemas.openxmlformats.org/spreadsheetml/2006/main">
  <authors>
    <author>seguy</author>
  </authors>
  <commentList>
    <comment ref="O40" authorId="0">
      <text>
        <r>
          <rPr>
            <b/>
            <sz val="8"/>
            <color indexed="81"/>
            <rFont val="Tahoma"/>
            <family val="2"/>
          </rPr>
          <t>seguy:</t>
        </r>
        <r>
          <rPr>
            <sz val="8"/>
            <color indexed="81"/>
            <rFont val="Tahoma"/>
            <family val="2"/>
          </rPr>
          <t xml:space="preserve">
lissage des sonnées</t>
        </r>
      </text>
    </comment>
    <comment ref="P41" authorId="0">
      <text>
        <r>
          <rPr>
            <b/>
            <sz val="8"/>
            <color indexed="81"/>
            <rFont val="Tahoma"/>
            <family val="2"/>
          </rPr>
          <t>seguy:</t>
        </r>
        <r>
          <rPr>
            <sz val="8"/>
            <color indexed="81"/>
            <rFont val="Tahoma"/>
            <family val="2"/>
          </rPr>
          <t xml:space="preserve">
lissage des sonnées</t>
        </r>
      </text>
    </comment>
  </commentList>
</comments>
</file>

<file path=xl/sharedStrings.xml><?xml version="1.0" encoding="utf-8"?>
<sst xmlns="http://schemas.openxmlformats.org/spreadsheetml/2006/main" count="963" uniqueCount="119">
  <si>
    <t>total</t>
  </si>
  <si>
    <t>cl. age</t>
  </si>
  <si>
    <t>EN %</t>
  </si>
  <si>
    <t xml:space="preserve">age moyen </t>
  </si>
  <si>
    <t>Total</t>
  </si>
  <si>
    <t>Ages</t>
  </si>
  <si>
    <t>stade I</t>
  </si>
  <si>
    <t>stade II</t>
  </si>
  <si>
    <t>stade III</t>
  </si>
  <si>
    <t>stade IV</t>
  </si>
  <si>
    <t>stade V</t>
  </si>
  <si>
    <t>valeur centrale du groupe d'ages</t>
  </si>
  <si>
    <t>Estimation de la distribution probable par groupes d'âges et calcul de l'âge moyen associé</t>
  </si>
  <si>
    <t>Dents 11-18</t>
  </si>
  <si>
    <t>age en années</t>
  </si>
  <si>
    <t xml:space="preserve">rappel coefficents </t>
  </si>
  <si>
    <t>stades</t>
  </si>
  <si>
    <t>4-5</t>
  </si>
  <si>
    <t>I</t>
  </si>
  <si>
    <t>6-13</t>
  </si>
  <si>
    <t>II</t>
  </si>
  <si>
    <t>14-16</t>
  </si>
  <si>
    <t>III</t>
  </si>
  <si>
    <t>17-21</t>
  </si>
  <si>
    <t>IV</t>
  </si>
  <si>
    <t>22-25</t>
  </si>
  <si>
    <t>V</t>
  </si>
  <si>
    <t>26-29</t>
  </si>
  <si>
    <t>VI</t>
  </si>
  <si>
    <t>30-31</t>
  </si>
  <si>
    <t>VII</t>
  </si>
  <si>
    <t>VIII</t>
  </si>
  <si>
    <t>Dents 41-48</t>
  </si>
  <si>
    <t>6-12</t>
  </si>
  <si>
    <t>13-17</t>
  </si>
  <si>
    <t>18-22</t>
  </si>
  <si>
    <t>23-25</t>
  </si>
  <si>
    <t>Dents 14-17</t>
  </si>
  <si>
    <t>1-2</t>
  </si>
  <si>
    <t>3-6</t>
  </si>
  <si>
    <t>7-9</t>
  </si>
  <si>
    <t>10-12</t>
  </si>
  <si>
    <t>14-15</t>
  </si>
  <si>
    <t>16</t>
  </si>
  <si>
    <t>Dents 44-47</t>
  </si>
  <si>
    <t>7-8</t>
  </si>
  <si>
    <t>9-11</t>
  </si>
  <si>
    <t>12-13</t>
  </si>
  <si>
    <t>Dents 14-17 &amp; 44-47</t>
  </si>
  <si>
    <t>2-4</t>
  </si>
  <si>
    <t>5-12</t>
  </si>
  <si>
    <t>23-26</t>
  </si>
  <si>
    <t>27-30</t>
  </si>
  <si>
    <t>31-32</t>
  </si>
  <si>
    <t>Groupes d'âges annuels</t>
  </si>
  <si>
    <t>Groupes d'âges "quinquennaux"</t>
  </si>
  <si>
    <t>Groupes d'âges "décennaux"</t>
  </si>
  <si>
    <t>rappel coefficient</t>
  </si>
  <si>
    <t>5-9</t>
  </si>
  <si>
    <t>10-14</t>
  </si>
  <si>
    <t>15-17</t>
  </si>
  <si>
    <t>5-14</t>
  </si>
  <si>
    <t>17-22</t>
  </si>
  <si>
    <t>Matrice Dents 11-18</t>
  </si>
  <si>
    <t>Matrice Dents 41-48</t>
  </si>
  <si>
    <t>Matrice Dents 14-17</t>
  </si>
  <si>
    <t>Matrice Dents 44-47</t>
  </si>
  <si>
    <t>Matrice Dents 14-17 &amp;44-47</t>
  </si>
  <si>
    <t>Matrice Dents 14-17 &amp; 44-47</t>
  </si>
  <si>
    <t>stade VI</t>
  </si>
  <si>
    <t>stade VII</t>
  </si>
  <si>
    <t>Matrice de probabilités (PLisbonne1890)- Dents 11-18 - sexes réunis</t>
  </si>
  <si>
    <t>Stade I</t>
  </si>
  <si>
    <t>Stade II</t>
  </si>
  <si>
    <t>Stade III</t>
  </si>
  <si>
    <t>Stade IV</t>
  </si>
  <si>
    <t>Stade V</t>
  </si>
  <si>
    <t>Stade VI</t>
  </si>
  <si>
    <t>coefficient de minéralisation</t>
  </si>
  <si>
    <t>Rappel loi mortalité Lisbonne 1893</t>
  </si>
  <si>
    <t>Rappel loi mortalité Lisbonne 1894</t>
  </si>
  <si>
    <t>Stade VII</t>
  </si>
  <si>
    <t>Stade VIII</t>
  </si>
  <si>
    <t>stade VIII</t>
  </si>
  <si>
    <t>Matrice de probabilités (PLisbonne1890)- Dents 41-48 - sexes réunis</t>
  </si>
  <si>
    <t>Matrice de probabilités (PLisbonne1890)- Dents 14-17 - sexes réunis</t>
  </si>
  <si>
    <t>Matrice de probabilités (PLisbonne1890)- Dents 44-47 - sexes réunis</t>
  </si>
  <si>
    <t>Matrice de probabilités (PLisbonne1890)- Dents 14-17 &amp; 44-47 - sexes réunis</t>
  </si>
  <si>
    <t xml:space="preserve">ligne utilisateur </t>
  </si>
  <si>
    <t>ligne utilisateur</t>
  </si>
  <si>
    <t>Nom de la feuille</t>
  </si>
  <si>
    <t>Contenu</t>
  </si>
  <si>
    <t>Rappels des données</t>
  </si>
  <si>
    <t>Estimation de l'indice de juvénilité probable</t>
  </si>
  <si>
    <t>IJ</t>
  </si>
  <si>
    <t>Nombre d'adultes       (20 et +)</t>
  </si>
  <si>
    <t>Matrice annuelle dents 11-18</t>
  </si>
  <si>
    <t>Matrice annuelle dents 41-48</t>
  </si>
  <si>
    <t>Matrice annuelle dents 14-17</t>
  </si>
  <si>
    <t>Matrice annuelle dents 44-47</t>
  </si>
  <si>
    <t>Matrice annuelle dents 14-17 &amp; 44-47</t>
  </si>
  <si>
    <t>Matrice quinquennale dents 11-18</t>
  </si>
  <si>
    <t>Matrice quinquennale dents 41-48</t>
  </si>
  <si>
    <t>Matrice quinquennale dents 14-17</t>
  </si>
  <si>
    <t>Matrice quinquennale dents 44-47</t>
  </si>
  <si>
    <t>Matrice quinquennale dents 14-17 &amp; 44-47</t>
  </si>
  <si>
    <t>Matrice décennale dents 14-17</t>
  </si>
  <si>
    <t>Matrice décennale dents 44-47</t>
  </si>
  <si>
    <t>Matrice décennale dents 14-17 &amp; 44-47</t>
  </si>
  <si>
    <t>Tableau de contingence et les différentes matrices de fréquence utilisées dans ce classeur</t>
  </si>
  <si>
    <t>Feuille de calcul de la distribution probable par classes d'âges annuelles au décès et de l'âge moyen au décès associé, selon différentes observations dentaires. Représentations graphiques associées</t>
  </si>
  <si>
    <t>Feuille de calcul de la distribution probable par classes d'âges "quiquennales" au décès et de l'âge moyen au décès associé, selon différentes observations dentaires. Représentations graphiques associées</t>
  </si>
  <si>
    <t>Feuille de cacul de l'indice de juvénilité probable, selon différentes observations dentaires</t>
  </si>
  <si>
    <t xml:space="preserve">Données regroupées par stades de minéralisation (Population de référence : PLisbonne1890).  </t>
  </si>
  <si>
    <r>
      <t>Matrices de fréquences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</rPr>
      <t xml:space="preserve">).                                                                                                                                                   </t>
    </r>
  </si>
  <si>
    <t>Matrice de probabilités (PLisbonne1890)- Dents 11-18- sexes réunis</t>
    <phoneticPr fontId="12" type="noConversion"/>
  </si>
  <si>
    <t>Matrice de probabilités (PLisbonne1890)- Dents 41-48 - sexes réunis</t>
    <phoneticPr fontId="12" type="noConversion"/>
  </si>
  <si>
    <t>matrice décennale dents 11-18</t>
    <phoneticPr fontId="4" type="noConversion"/>
  </si>
  <si>
    <t>matrice décennale dents 41-48</t>
    <phoneticPr fontId="4" type="noConversion"/>
  </si>
</sst>
</file>

<file path=xl/styles.xml><?xml version="1.0" encoding="utf-8"?>
<styleSheet xmlns="http://schemas.openxmlformats.org/spreadsheetml/2006/main">
  <numFmts count="4">
    <numFmt numFmtId="164" formatCode="_-* #,##0.00&quot; F&quot;_-;\-* #,##0.00&quot; F&quot;_-;_-* &quot;-&quot;??&quot; F&quot;_-;_-@_-"/>
    <numFmt numFmtId="165" formatCode="0.0"/>
    <numFmt numFmtId="166" formatCode="_-* #,##0.00\ [$€]_-;\-* #,##0.00\ [$€]_-;_-* &quot;-&quot;??\ [$€]_-;_-@_-"/>
    <numFmt numFmtId="167" formatCode="0.000"/>
  </numFmts>
  <fonts count="31">
    <font>
      <sz val="9"/>
      <name val="Geneva"/>
    </font>
    <font>
      <sz val="10"/>
      <name val="Arial"/>
      <family val="2"/>
    </font>
    <font>
      <sz val="9"/>
      <name val="Geneva"/>
    </font>
    <font>
      <sz val="10"/>
      <name val="Geneva"/>
    </font>
    <font>
      <sz val="8"/>
      <name val="Geneva"/>
    </font>
    <font>
      <b/>
      <sz val="10"/>
      <name val="Arial"/>
      <family val="2"/>
    </font>
    <font>
      <sz val="10"/>
      <name val="Arial"/>
      <family val="2"/>
    </font>
    <font>
      <b/>
      <sz val="9"/>
      <name val="Geneva"/>
      <family val="2"/>
    </font>
    <font>
      <sz val="7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Geneva"/>
      <family val="2"/>
    </font>
    <font>
      <sz val="8"/>
      <name val="Geneva"/>
      <family val="2"/>
    </font>
    <font>
      <b/>
      <sz val="10"/>
      <color indexed="14"/>
      <name val="Arial"/>
      <family val="2"/>
    </font>
    <font>
      <b/>
      <sz val="10"/>
      <color indexed="14"/>
      <name val="Arial"/>
      <family val="2"/>
    </font>
    <font>
      <u/>
      <sz val="8"/>
      <name val="Arial"/>
      <family val="2"/>
    </font>
    <font>
      <b/>
      <vertAlign val="subscript"/>
      <sz val="10"/>
      <name val="Geneva"/>
      <family val="2"/>
    </font>
    <font>
      <b/>
      <sz val="10"/>
      <name val="Geneva"/>
    </font>
    <font>
      <sz val="10"/>
      <color indexed="48"/>
      <name val="Arial"/>
      <family val="2"/>
    </font>
    <font>
      <b/>
      <sz val="10"/>
      <name val="Geneva"/>
      <family val="2"/>
    </font>
    <font>
      <b/>
      <sz val="11"/>
      <color indexed="10"/>
      <name val="Arial"/>
      <family val="2"/>
    </font>
    <font>
      <b/>
      <sz val="8"/>
      <color indexed="12"/>
      <name val="Arial"/>
      <family val="2"/>
    </font>
    <font>
      <sz val="9"/>
      <name val="Genev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4"/>
      <name val="Geneva"/>
      <family val="2"/>
    </font>
    <font>
      <b/>
      <i/>
      <sz val="10"/>
      <name val="Arial"/>
      <family val="2"/>
    </font>
    <font>
      <b/>
      <sz val="9"/>
      <color indexed="14"/>
      <name val="Geneva"/>
      <family val="2"/>
    </font>
    <font>
      <b/>
      <sz val="8"/>
      <color indexed="10"/>
      <name val="Arial"/>
      <family val="2"/>
    </font>
    <font>
      <b/>
      <sz val="9"/>
      <color indexed="10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385">
    <xf numFmtId="0" fontId="0" fillId="0" borderId="0" xfId="0"/>
    <xf numFmtId="0" fontId="1" fillId="0" borderId="0" xfId="11"/>
    <xf numFmtId="0" fontId="6" fillId="0" borderId="0" xfId="10" applyFont="1"/>
    <xf numFmtId="0" fontId="9" fillId="0" borderId="1" xfId="10" applyFont="1" applyBorder="1" applyAlignment="1">
      <alignment horizontal="center"/>
    </xf>
    <xf numFmtId="0" fontId="10" fillId="0" borderId="1" xfId="10" applyFont="1" applyBorder="1" applyAlignment="1">
      <alignment horizontal="center"/>
    </xf>
    <xf numFmtId="0" fontId="11" fillId="0" borderId="1" xfId="10" applyFont="1" applyBorder="1" applyAlignment="1">
      <alignment horizontal="center"/>
    </xf>
    <xf numFmtId="2" fontId="11" fillId="0" borderId="1" xfId="10" applyNumberFormat="1" applyFont="1" applyBorder="1" applyAlignment="1">
      <alignment horizontal="center"/>
    </xf>
    <xf numFmtId="1" fontId="10" fillId="2" borderId="1" xfId="10" applyNumberFormat="1" applyFont="1" applyFill="1" applyBorder="1" applyAlignment="1">
      <alignment horizontal="center"/>
    </xf>
    <xf numFmtId="0" fontId="8" fillId="0" borderId="0" xfId="10" applyFont="1" applyFill="1" applyAlignment="1">
      <alignment wrapText="1"/>
    </xf>
    <xf numFmtId="0" fontId="6" fillId="0" borderId="0" xfId="10" applyFont="1" applyBorder="1"/>
    <xf numFmtId="0" fontId="3" fillId="4" borderId="0" xfId="3" applyFill="1" applyBorder="1"/>
    <xf numFmtId="0" fontId="3" fillId="0" borderId="0" xfId="3"/>
    <xf numFmtId="0" fontId="3" fillId="4" borderId="0" xfId="3" applyFill="1"/>
    <xf numFmtId="0" fontId="12" fillId="4" borderId="0" xfId="7" applyFont="1" applyFill="1" applyBorder="1" applyAlignment="1">
      <alignment horizontal="center" vertical="center" wrapText="1"/>
    </xf>
    <xf numFmtId="0" fontId="0" fillId="4" borderId="0" xfId="0" applyFill="1"/>
    <xf numFmtId="0" fontId="5" fillId="0" borderId="0" xfId="10" applyFont="1" applyAlignment="1">
      <alignment horizontal="centerContinuous"/>
    </xf>
    <xf numFmtId="0" fontId="6" fillId="0" borderId="0" xfId="10" applyFont="1" applyAlignment="1">
      <alignment horizontal="centerContinuous"/>
    </xf>
    <xf numFmtId="1" fontId="11" fillId="0" borderId="0" xfId="10" applyNumberFormat="1" applyFont="1" applyBorder="1" applyAlignment="1">
      <alignment horizontal="center"/>
    </xf>
    <xf numFmtId="0" fontId="16" fillId="0" borderId="2" xfId="10" applyFont="1" applyBorder="1" applyAlignment="1">
      <alignment horizontal="center" wrapText="1"/>
    </xf>
    <xf numFmtId="0" fontId="6" fillId="0" borderId="1" xfId="10" applyFont="1" applyBorder="1" applyAlignment="1">
      <alignment horizontal="center"/>
    </xf>
    <xf numFmtId="0" fontId="3" fillId="0" borderId="0" xfId="4"/>
    <xf numFmtId="0" fontId="2" fillId="0" borderId="13" xfId="4" applyFont="1" applyBorder="1" applyAlignment="1">
      <alignment horizontal="center" wrapText="1"/>
    </xf>
    <xf numFmtId="0" fontId="3" fillId="0" borderId="14" xfId="4" applyBorder="1" applyAlignment="1">
      <alignment horizontal="center"/>
    </xf>
    <xf numFmtId="0" fontId="3" fillId="0" borderId="13" xfId="4" applyBorder="1" applyAlignment="1">
      <alignment horizontal="center"/>
    </xf>
    <xf numFmtId="0" fontId="3" fillId="0" borderId="15" xfId="4" applyBorder="1" applyAlignment="1">
      <alignment horizontal="center"/>
    </xf>
    <xf numFmtId="0" fontId="3" fillId="0" borderId="16" xfId="4" applyBorder="1" applyAlignment="1">
      <alignment horizontal="center"/>
    </xf>
    <xf numFmtId="0" fontId="3" fillId="0" borderId="17" xfId="4" applyBorder="1" applyAlignment="1">
      <alignment horizontal="center"/>
    </xf>
    <xf numFmtId="0" fontId="20" fillId="0" borderId="17" xfId="4" applyFont="1" applyBorder="1" applyAlignment="1">
      <alignment horizontal="center"/>
    </xf>
    <xf numFmtId="1" fontId="5" fillId="0" borderId="1" xfId="4" applyNumberFormat="1" applyFont="1" applyBorder="1"/>
    <xf numFmtId="0" fontId="3" fillId="0" borderId="18" xfId="4" applyBorder="1" applyAlignment="1">
      <alignment horizontal="center"/>
    </xf>
    <xf numFmtId="0" fontId="3" fillId="0" borderId="19" xfId="4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20" xfId="4" applyBorder="1" applyAlignment="1">
      <alignment horizontal="center"/>
    </xf>
    <xf numFmtId="0" fontId="3" fillId="0" borderId="21" xfId="4" applyBorder="1" applyAlignment="1">
      <alignment horizontal="center"/>
    </xf>
    <xf numFmtId="0" fontId="20" fillId="0" borderId="20" xfId="4" applyFont="1" applyBorder="1" applyAlignment="1">
      <alignment horizontal="center"/>
    </xf>
    <xf numFmtId="0" fontId="3" fillId="0" borderId="0" xfId="4" applyAlignment="1">
      <alignment horizontal="center"/>
    </xf>
    <xf numFmtId="0" fontId="3" fillId="0" borderId="24" xfId="4" applyBorder="1" applyAlignment="1">
      <alignment horizontal="center"/>
    </xf>
    <xf numFmtId="0" fontId="3" fillId="0" borderId="25" xfId="4" applyBorder="1" applyAlignment="1">
      <alignment horizontal="center"/>
    </xf>
    <xf numFmtId="1" fontId="20" fillId="0" borderId="17" xfId="4" applyNumberFormat="1" applyFont="1" applyBorder="1" applyAlignment="1">
      <alignment horizontal="center"/>
    </xf>
    <xf numFmtId="0" fontId="3" fillId="0" borderId="26" xfId="4" applyBorder="1" applyAlignment="1">
      <alignment horizontal="center"/>
    </xf>
    <xf numFmtId="0" fontId="3" fillId="0" borderId="27" xfId="4" applyBorder="1" applyAlignment="1">
      <alignment horizontal="center"/>
    </xf>
    <xf numFmtId="0" fontId="3" fillId="0" borderId="28" xfId="4" applyBorder="1" applyAlignment="1">
      <alignment horizontal="center"/>
    </xf>
    <xf numFmtId="0" fontId="3" fillId="0" borderId="29" xfId="4" applyBorder="1" applyAlignment="1">
      <alignment horizontal="center"/>
    </xf>
    <xf numFmtId="1" fontId="20" fillId="0" borderId="27" xfId="4" applyNumberFormat="1" applyFont="1" applyBorder="1" applyAlignment="1">
      <alignment horizontal="center"/>
    </xf>
    <xf numFmtId="1" fontId="20" fillId="0" borderId="20" xfId="4" applyNumberFormat="1" applyFont="1" applyBorder="1" applyAlignment="1">
      <alignment horizontal="center"/>
    </xf>
    <xf numFmtId="1" fontId="20" fillId="0" borderId="30" xfId="4" applyNumberFormat="1" applyFont="1" applyBorder="1" applyAlignment="1">
      <alignment horizontal="center"/>
    </xf>
    <xf numFmtId="1" fontId="20" fillId="0" borderId="31" xfId="4" applyNumberFormat="1" applyFont="1" applyBorder="1" applyAlignment="1">
      <alignment horizontal="center"/>
    </xf>
    <xf numFmtId="0" fontId="3" fillId="0" borderId="32" xfId="4" applyBorder="1" applyAlignment="1">
      <alignment horizontal="center"/>
    </xf>
    <xf numFmtId="0" fontId="3" fillId="0" borderId="33" xfId="4" applyBorder="1" applyAlignment="1">
      <alignment horizontal="center"/>
    </xf>
    <xf numFmtId="0" fontId="3" fillId="0" borderId="5" xfId="4" applyBorder="1" applyAlignment="1">
      <alignment horizontal="center"/>
    </xf>
    <xf numFmtId="0" fontId="3" fillId="0" borderId="3" xfId="4" applyBorder="1" applyAlignment="1">
      <alignment horizontal="center" wrapText="1"/>
    </xf>
    <xf numFmtId="0" fontId="3" fillId="0" borderId="35" xfId="4" applyBorder="1" applyAlignment="1">
      <alignment horizontal="center"/>
    </xf>
    <xf numFmtId="0" fontId="3" fillId="0" borderId="36" xfId="4" applyBorder="1" applyAlignment="1">
      <alignment horizontal="center"/>
    </xf>
    <xf numFmtId="0" fontId="3" fillId="0" borderId="37" xfId="4" applyBorder="1" applyAlignment="1">
      <alignment horizontal="center"/>
    </xf>
    <xf numFmtId="1" fontId="26" fillId="0" borderId="1" xfId="4" applyNumberFormat="1" applyFont="1" applyBorder="1" applyAlignment="1">
      <alignment horizontal="center"/>
    </xf>
    <xf numFmtId="1" fontId="26" fillId="0" borderId="37" xfId="4" applyNumberFormat="1" applyFont="1" applyBorder="1" applyAlignment="1">
      <alignment horizontal="center"/>
    </xf>
    <xf numFmtId="1" fontId="5" fillId="0" borderId="1" xfId="4" applyNumberFormat="1" applyFont="1" applyBorder="1" applyAlignment="1">
      <alignment horizontal="center"/>
    </xf>
    <xf numFmtId="0" fontId="5" fillId="0" borderId="1" xfId="4" applyFont="1" applyBorder="1"/>
    <xf numFmtId="0" fontId="1" fillId="0" borderId="0" xfId="5" applyFont="1" applyAlignment="1">
      <alignment horizontal="center"/>
    </xf>
    <xf numFmtId="0" fontId="1" fillId="0" borderId="0" xfId="5" applyFont="1"/>
    <xf numFmtId="0" fontId="3" fillId="0" borderId="0" xfId="4" applyFont="1"/>
    <xf numFmtId="0" fontId="3" fillId="0" borderId="13" xfId="4" applyFont="1" applyBorder="1" applyAlignment="1">
      <alignment horizontal="center"/>
    </xf>
    <xf numFmtId="0" fontId="3" fillId="0" borderId="15" xfId="4" applyFont="1" applyBorder="1" applyAlignment="1">
      <alignment horizontal="center"/>
    </xf>
    <xf numFmtId="0" fontId="3" fillId="0" borderId="14" xfId="4" applyFont="1" applyBorder="1" applyAlignment="1">
      <alignment horizontal="center"/>
    </xf>
    <xf numFmtId="0" fontId="5" fillId="0" borderId="38" xfId="4" applyFont="1" applyBorder="1" applyAlignment="1">
      <alignment horizontal="center"/>
    </xf>
    <xf numFmtId="1" fontId="5" fillId="0" borderId="39" xfId="4" applyNumberFormat="1" applyFont="1" applyBorder="1" applyAlignment="1">
      <alignment horizontal="center"/>
    </xf>
    <xf numFmtId="0" fontId="5" fillId="0" borderId="40" xfId="4" applyFont="1" applyBorder="1" applyAlignment="1">
      <alignment horizontal="center"/>
    </xf>
    <xf numFmtId="0" fontId="5" fillId="0" borderId="16" xfId="4" applyFont="1" applyBorder="1" applyAlignment="1">
      <alignment horizontal="center"/>
    </xf>
    <xf numFmtId="0" fontId="5" fillId="0" borderId="39" xfId="4" applyFont="1" applyBorder="1" applyAlignment="1">
      <alignment horizontal="center"/>
    </xf>
    <xf numFmtId="0" fontId="5" fillId="0" borderId="18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1" fontId="27" fillId="0" borderId="1" xfId="4" applyNumberFormat="1" applyFont="1" applyFill="1" applyBorder="1" applyAlignment="1">
      <alignment horizontal="center"/>
    </xf>
    <xf numFmtId="0" fontId="23" fillId="0" borderId="0" xfId="0" applyFont="1"/>
    <xf numFmtId="0" fontId="3" fillId="0" borderId="0" xfId="3" applyFont="1"/>
    <xf numFmtId="0" fontId="3" fillId="0" borderId="9" xfId="4" applyBorder="1" applyAlignment="1">
      <alignment horizontal="center" wrapText="1"/>
    </xf>
    <xf numFmtId="0" fontId="3" fillId="0" borderId="41" xfId="4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41" xfId="3" applyBorder="1" applyAlignment="1">
      <alignment horizontal="center"/>
    </xf>
    <xf numFmtId="0" fontId="3" fillId="0" borderId="0" xfId="3" applyBorder="1" applyAlignment="1">
      <alignment horizontal="center"/>
    </xf>
    <xf numFmtId="0" fontId="3" fillId="0" borderId="42" xfId="3" applyBorder="1" applyAlignment="1">
      <alignment horizontal="center"/>
    </xf>
    <xf numFmtId="0" fontId="3" fillId="0" borderId="22" xfId="3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43" xfId="3" applyBorder="1" applyAlignment="1">
      <alignment horizontal="center"/>
    </xf>
    <xf numFmtId="0" fontId="26" fillId="0" borderId="0" xfId="3" applyFont="1" applyBorder="1" applyAlignment="1">
      <alignment horizontal="center"/>
    </xf>
    <xf numFmtId="0" fontId="26" fillId="0" borderId="23" xfId="3" applyFont="1" applyBorder="1" applyAlignment="1">
      <alignment horizontal="center"/>
    </xf>
    <xf numFmtId="1" fontId="26" fillId="0" borderId="0" xfId="3" applyNumberFormat="1" applyFont="1" applyBorder="1" applyAlignment="1">
      <alignment horizontal="center"/>
    </xf>
    <xf numFmtId="1" fontId="3" fillId="0" borderId="42" xfId="3" applyNumberFormat="1" applyBorder="1" applyAlignment="1">
      <alignment horizontal="center"/>
    </xf>
    <xf numFmtId="0" fontId="1" fillId="0" borderId="0" xfId="8"/>
    <xf numFmtId="0" fontId="2" fillId="0" borderId="0" xfId="6"/>
    <xf numFmtId="2" fontId="30" fillId="0" borderId="1" xfId="6" applyNumberFormat="1" applyFont="1" applyBorder="1" applyAlignment="1">
      <alignment horizontal="center"/>
    </xf>
    <xf numFmtId="0" fontId="29" fillId="0" borderId="0" xfId="10" applyFont="1" applyAlignment="1">
      <alignment wrapText="1"/>
    </xf>
    <xf numFmtId="0" fontId="1" fillId="0" borderId="0" xfId="8" applyBorder="1"/>
    <xf numFmtId="0" fontId="11" fillId="0" borderId="0" xfId="10" applyFont="1" applyBorder="1" applyAlignment="1">
      <alignment wrapText="1"/>
    </xf>
    <xf numFmtId="0" fontId="3" fillId="0" borderId="0" xfId="9" applyBorder="1"/>
    <xf numFmtId="0" fontId="16" fillId="0" borderId="0" xfId="10" applyFont="1" applyBorder="1" applyAlignment="1">
      <alignment horizontal="center" wrapText="1"/>
    </xf>
    <xf numFmtId="0" fontId="11" fillId="0" borderId="0" xfId="10" applyFont="1" applyBorder="1" applyAlignment="1">
      <alignment horizontal="center"/>
    </xf>
    <xf numFmtId="165" fontId="19" fillId="0" borderId="0" xfId="3" applyNumberFormat="1" applyFont="1" applyBorder="1" applyAlignment="1">
      <alignment horizontal="center"/>
    </xf>
    <xf numFmtId="0" fontId="5" fillId="0" borderId="31" xfId="10" applyFont="1" applyFill="1" applyBorder="1" applyAlignment="1">
      <alignment horizontal="center" wrapText="1"/>
    </xf>
    <xf numFmtId="1" fontId="20" fillId="0" borderId="31" xfId="6" applyNumberFormat="1" applyFont="1" applyBorder="1" applyAlignment="1">
      <alignment horizontal="center"/>
    </xf>
    <xf numFmtId="0" fontId="11" fillId="0" borderId="1" xfId="10" applyFont="1" applyFill="1" applyBorder="1" applyAlignment="1">
      <alignment horizontal="center" wrapText="1"/>
    </xf>
    <xf numFmtId="0" fontId="10" fillId="0" borderId="1" xfId="10" applyFont="1" applyFill="1" applyBorder="1" applyAlignment="1">
      <alignment horizontal="center" wrapText="1"/>
    </xf>
    <xf numFmtId="0" fontId="6" fillId="7" borderId="28" xfId="10" applyFont="1" applyFill="1" applyBorder="1"/>
    <xf numFmtId="0" fontId="6" fillId="7" borderId="49" xfId="10" applyFont="1" applyFill="1" applyBorder="1"/>
    <xf numFmtId="0" fontId="6" fillId="7" borderId="49" xfId="10" applyFont="1" applyFill="1" applyBorder="1" applyAlignment="1">
      <alignment horizontal="center" wrapText="1"/>
    </xf>
    <xf numFmtId="1" fontId="26" fillId="0" borderId="1" xfId="4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/>
    </xf>
    <xf numFmtId="1" fontId="28" fillId="0" borderId="37" xfId="0" applyNumberFormat="1" applyFont="1" applyFill="1" applyBorder="1" applyAlignment="1">
      <alignment horizontal="center"/>
    </xf>
    <xf numFmtId="1" fontId="10" fillId="0" borderId="13" xfId="10" applyNumberFormat="1" applyFont="1" applyBorder="1" applyAlignment="1">
      <alignment horizontal="center"/>
    </xf>
    <xf numFmtId="1" fontId="10" fillId="0" borderId="15" xfId="10" applyNumberFormat="1" applyFont="1" applyBorder="1" applyAlignment="1">
      <alignment horizontal="center"/>
    </xf>
    <xf numFmtId="1" fontId="10" fillId="0" borderId="34" xfId="10" applyNumberFormat="1" applyFont="1" applyBorder="1" applyAlignment="1">
      <alignment horizontal="center"/>
    </xf>
    <xf numFmtId="1" fontId="26" fillId="0" borderId="23" xfId="3" applyNumberFormat="1" applyFont="1" applyBorder="1" applyAlignment="1">
      <alignment horizontal="center"/>
    </xf>
    <xf numFmtId="0" fontId="26" fillId="0" borderId="9" xfId="3" applyFont="1" applyBorder="1" applyAlignment="1">
      <alignment horizontal="center"/>
    </xf>
    <xf numFmtId="0" fontId="26" fillId="0" borderId="6" xfId="3" applyFont="1" applyBorder="1" applyAlignment="1">
      <alignment horizontal="center"/>
    </xf>
    <xf numFmtId="0" fontId="26" fillId="0" borderId="7" xfId="3" applyFont="1" applyBorder="1" applyAlignment="1">
      <alignment horizontal="center"/>
    </xf>
    <xf numFmtId="0" fontId="26" fillId="0" borderId="41" xfId="3" applyFont="1" applyBorder="1" applyAlignment="1">
      <alignment horizontal="center"/>
    </xf>
    <xf numFmtId="0" fontId="26" fillId="0" borderId="42" xfId="3" applyFont="1" applyBorder="1" applyAlignment="1">
      <alignment horizontal="center"/>
    </xf>
    <xf numFmtId="0" fontId="26" fillId="0" borderId="22" xfId="3" applyFont="1" applyBorder="1" applyAlignment="1">
      <alignment horizontal="center"/>
    </xf>
    <xf numFmtId="0" fontId="26" fillId="0" borderId="43" xfId="3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10" fillId="0" borderId="31" xfId="10" applyNumberFormat="1" applyFont="1" applyBorder="1" applyAlignment="1">
      <alignment horizontal="center"/>
    </xf>
    <xf numFmtId="0" fontId="3" fillId="0" borderId="8" xfId="3" applyBorder="1" applyAlignment="1">
      <alignment horizontal="center"/>
    </xf>
    <xf numFmtId="0" fontId="3" fillId="0" borderId="44" xfId="3" applyBorder="1" applyAlignment="1">
      <alignment horizontal="center"/>
    </xf>
    <xf numFmtId="1" fontId="26" fillId="0" borderId="43" xfId="3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17" fontId="3" fillId="0" borderId="51" xfId="3" quotePrefix="1" applyNumberFormat="1" applyFont="1" applyBorder="1" applyAlignment="1">
      <alignment horizontal="center"/>
    </xf>
    <xf numFmtId="165" fontId="10" fillId="3" borderId="45" xfId="10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165" fontId="11" fillId="0" borderId="0" xfId="10" applyNumberFormat="1" applyFont="1" applyFill="1" applyBorder="1" applyAlignment="1">
      <alignment horizontal="center"/>
    </xf>
    <xf numFmtId="165" fontId="13" fillId="0" borderId="0" xfId="10" applyNumberFormat="1" applyFont="1" applyFill="1" applyBorder="1" applyAlignment="1">
      <alignment horizontal="center"/>
    </xf>
    <xf numFmtId="167" fontId="30" fillId="0" borderId="31" xfId="6" applyNumberFormat="1" applyFont="1" applyBorder="1" applyAlignment="1">
      <alignment horizontal="center"/>
    </xf>
    <xf numFmtId="0" fontId="7" fillId="7" borderId="31" xfId="6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6" borderId="9" xfId="4" applyFont="1" applyFill="1" applyBorder="1" applyAlignment="1">
      <alignment horizontal="center"/>
    </xf>
    <xf numFmtId="0" fontId="20" fillId="6" borderId="6" xfId="4" applyFont="1" applyFill="1" applyBorder="1" applyAlignment="1">
      <alignment horizontal="center"/>
    </xf>
    <xf numFmtId="0" fontId="20" fillId="6" borderId="7" xfId="4" applyFont="1" applyFill="1" applyBorder="1" applyAlignment="1">
      <alignment horizontal="center"/>
    </xf>
    <xf numFmtId="0" fontId="20" fillId="6" borderId="10" xfId="4" applyFont="1" applyFill="1" applyBorder="1" applyAlignment="1">
      <alignment horizontal="center"/>
    </xf>
    <xf numFmtId="0" fontId="20" fillId="6" borderId="11" xfId="4" applyFont="1" applyFill="1" applyBorder="1" applyAlignment="1">
      <alignment horizontal="center"/>
    </xf>
    <xf numFmtId="0" fontId="20" fillId="6" borderId="12" xfId="4" applyFont="1" applyFill="1" applyBorder="1" applyAlignment="1">
      <alignment horizontal="center"/>
    </xf>
    <xf numFmtId="0" fontId="18" fillId="3" borderId="0" xfId="7" applyFont="1" applyFill="1" applyAlignment="1">
      <alignment horizontal="center" vertical="center" wrapText="1"/>
    </xf>
    <xf numFmtId="0" fontId="20" fillId="0" borderId="9" xfId="4" applyFont="1" applyBorder="1" applyAlignment="1">
      <alignment horizontal="center"/>
    </xf>
    <xf numFmtId="0" fontId="20" fillId="0" borderId="7" xfId="4" applyFont="1" applyBorder="1" applyAlignment="1">
      <alignment horizontal="center"/>
    </xf>
    <xf numFmtId="0" fontId="3" fillId="0" borderId="10" xfId="4" applyBorder="1" applyAlignment="1">
      <alignment horizontal="center"/>
    </xf>
    <xf numFmtId="0" fontId="3" fillId="0" borderId="11" xfId="4" applyBorder="1" applyAlignment="1">
      <alignment horizontal="center"/>
    </xf>
    <xf numFmtId="0" fontId="3" fillId="0" borderId="12" xfId="4" applyBorder="1" applyAlignment="1">
      <alignment horizontal="center"/>
    </xf>
    <xf numFmtId="0" fontId="20" fillId="0" borderId="22" xfId="4" applyFont="1" applyBorder="1" applyAlignment="1">
      <alignment horizontal="center"/>
    </xf>
    <xf numFmtId="0" fontId="20" fillId="0" borderId="23" xfId="4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0" fontId="20" fillId="0" borderId="12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12" xfId="4" applyFont="1" applyBorder="1" applyAlignment="1">
      <alignment horizontal="center"/>
    </xf>
    <xf numFmtId="0" fontId="12" fillId="5" borderId="0" xfId="7" applyFont="1" applyFill="1" applyBorder="1" applyAlignment="1">
      <alignment horizontal="center" vertical="center" wrapText="1"/>
    </xf>
    <xf numFmtId="0" fontId="20" fillId="0" borderId="13" xfId="4" applyFont="1" applyBorder="1" applyAlignment="1">
      <alignment horizontal="center"/>
    </xf>
    <xf numFmtId="0" fontId="20" fillId="0" borderId="34" xfId="4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0" fontId="22" fillId="0" borderId="0" xfId="10" applyFont="1" applyBorder="1" applyAlignment="1">
      <alignment horizontal="center"/>
    </xf>
    <xf numFmtId="0" fontId="21" fillId="0" borderId="0" xfId="10" applyFont="1" applyAlignment="1">
      <alignment horizontal="center"/>
    </xf>
    <xf numFmtId="0" fontId="5" fillId="8" borderId="10" xfId="11" applyFont="1" applyFill="1" applyBorder="1" applyAlignment="1">
      <alignment horizontal="center"/>
    </xf>
    <xf numFmtId="0" fontId="5" fillId="8" borderId="11" xfId="11" applyFont="1" applyFill="1" applyBorder="1" applyAlignment="1">
      <alignment horizontal="center"/>
    </xf>
    <xf numFmtId="0" fontId="5" fillId="8" borderId="12" xfId="11" applyFont="1" applyFill="1" applyBorder="1" applyAlignment="1">
      <alignment horizontal="center"/>
    </xf>
    <xf numFmtId="0" fontId="6" fillId="0" borderId="51" xfId="10" applyFont="1" applyFill="1" applyBorder="1" applyAlignment="1">
      <alignment horizontal="center" wrapText="1"/>
    </xf>
    <xf numFmtId="0" fontId="6" fillId="0" borderId="44" xfId="10" applyFont="1" applyFill="1" applyBorder="1" applyAlignment="1">
      <alignment horizontal="center" wrapText="1"/>
    </xf>
    <xf numFmtId="1" fontId="28" fillId="0" borderId="1" xfId="0" applyNumberFormat="1" applyFont="1" applyBorder="1" applyAlignment="1">
      <alignment horizontal="center"/>
    </xf>
    <xf numFmtId="0" fontId="9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13" xfId="4" applyFont="1" applyBorder="1" applyAlignment="1">
      <alignment horizontal="center" vertical="center" wrapText="1"/>
    </xf>
    <xf numFmtId="0" fontId="3" fillId="0" borderId="14" xfId="4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3" fillId="0" borderId="0" xfId="3" applyAlignment="1">
      <alignment vertical="center"/>
    </xf>
    <xf numFmtId="0" fontId="3" fillId="0" borderId="9" xfId="4" applyBorder="1" applyAlignment="1">
      <alignment horizontal="center" vertical="center" wrapText="1"/>
    </xf>
    <xf numFmtId="0" fontId="3" fillId="0" borderId="6" xfId="3" applyBorder="1" applyAlignment="1">
      <alignment horizontal="center" vertical="center"/>
    </xf>
    <xf numFmtId="0" fontId="3" fillId="0" borderId="7" xfId="3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" fontId="28" fillId="0" borderId="37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3" xfId="4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18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5" fillId="8" borderId="10" xfId="11" applyFont="1" applyFill="1" applyBorder="1" applyAlignment="1">
      <alignment horizontal="center" vertical="center"/>
    </xf>
    <xf numFmtId="0" fontId="5" fillId="8" borderId="11" xfId="11" applyFont="1" applyFill="1" applyBorder="1" applyAlignment="1">
      <alignment horizontal="center" vertical="center"/>
    </xf>
    <xf numFmtId="0" fontId="5" fillId="8" borderId="12" xfId="11" applyFont="1" applyFill="1" applyBorder="1" applyAlignment="1">
      <alignment horizontal="center" vertical="center"/>
    </xf>
    <xf numFmtId="0" fontId="11" fillId="0" borderId="8" xfId="10" applyFont="1" applyBorder="1" applyAlignment="1">
      <alignment horizontal="center" vertical="center" wrapText="1"/>
    </xf>
    <xf numFmtId="0" fontId="1" fillId="0" borderId="0" xfId="8" applyAlignment="1">
      <alignment vertical="center"/>
    </xf>
    <xf numFmtId="0" fontId="6" fillId="0" borderId="0" xfId="10" applyFont="1" applyBorder="1" applyAlignment="1">
      <alignment vertical="center"/>
    </xf>
    <xf numFmtId="0" fontId="1" fillId="0" borderId="0" xfId="8" applyBorder="1" applyAlignment="1">
      <alignment vertical="center"/>
    </xf>
    <xf numFmtId="0" fontId="2" fillId="0" borderId="0" xfId="6" applyAlignment="1">
      <alignment vertical="center"/>
    </xf>
    <xf numFmtId="0" fontId="3" fillId="0" borderId="16" xfId="4" applyBorder="1" applyAlignment="1">
      <alignment horizontal="center" vertical="center"/>
    </xf>
    <xf numFmtId="0" fontId="3" fillId="0" borderId="22" xfId="4" applyBorder="1" applyAlignment="1">
      <alignment horizontal="center" vertical="center"/>
    </xf>
    <xf numFmtId="0" fontId="11" fillId="0" borderId="44" xfId="10" applyFont="1" applyBorder="1" applyAlignment="1">
      <alignment horizontal="center" vertical="center" wrapText="1"/>
    </xf>
    <xf numFmtId="1" fontId="10" fillId="0" borderId="3" xfId="10" applyNumberFormat="1" applyFont="1" applyBorder="1" applyAlignment="1">
      <alignment horizontal="center" vertical="center"/>
    </xf>
    <xf numFmtId="1" fontId="10" fillId="0" borderId="4" xfId="10" applyNumberFormat="1" applyFont="1" applyBorder="1" applyAlignment="1">
      <alignment horizontal="center" vertical="center"/>
    </xf>
    <xf numFmtId="1" fontId="10" fillId="0" borderId="5" xfId="10" applyNumberFormat="1" applyFont="1" applyBorder="1" applyAlignment="1">
      <alignment horizontal="center" vertical="center"/>
    </xf>
    <xf numFmtId="0" fontId="6" fillId="0" borderId="39" xfId="10" applyFont="1" applyFill="1" applyBorder="1" applyAlignment="1">
      <alignment horizontal="center" vertical="center" wrapText="1"/>
    </xf>
    <xf numFmtId="0" fontId="2" fillId="0" borderId="45" xfId="6" applyBorder="1" applyAlignment="1">
      <alignment horizontal="center" vertical="center"/>
    </xf>
    <xf numFmtId="1" fontId="28" fillId="0" borderId="3" xfId="6" applyNumberFormat="1" applyFont="1" applyBorder="1" applyAlignment="1">
      <alignment horizontal="center" vertical="center"/>
    </xf>
    <xf numFmtId="1" fontId="28" fillId="0" borderId="35" xfId="6" applyNumberFormat="1" applyFont="1" applyBorder="1" applyAlignment="1">
      <alignment horizontal="center" vertical="center"/>
    </xf>
    <xf numFmtId="1" fontId="15" fillId="0" borderId="35" xfId="11" applyNumberFormat="1" applyFont="1" applyBorder="1" applyAlignment="1">
      <alignment horizontal="center" vertical="center"/>
    </xf>
    <xf numFmtId="0" fontId="14" fillId="0" borderId="35" xfId="11" applyFont="1" applyBorder="1" applyAlignment="1">
      <alignment horizontal="center" vertical="center"/>
    </xf>
    <xf numFmtId="0" fontId="14" fillId="0" borderId="36" xfId="11" applyFont="1" applyBorder="1" applyAlignment="1">
      <alignment horizontal="center" vertical="center"/>
    </xf>
    <xf numFmtId="0" fontId="22" fillId="0" borderId="0" xfId="10" applyFont="1" applyBorder="1" applyAlignment="1">
      <alignment horizontal="center" vertical="center"/>
    </xf>
    <xf numFmtId="0" fontId="11" fillId="0" borderId="0" xfId="10" applyFont="1" applyBorder="1" applyAlignment="1">
      <alignment vertical="center" wrapText="1"/>
    </xf>
    <xf numFmtId="0" fontId="3" fillId="0" borderId="0" xfId="9" applyBorder="1" applyAlignment="1">
      <alignment vertical="center"/>
    </xf>
    <xf numFmtId="1" fontId="28" fillId="0" borderId="18" xfId="6" applyNumberFormat="1" applyFont="1" applyBorder="1" applyAlignment="1">
      <alignment horizontal="center" vertical="center"/>
    </xf>
    <xf numFmtId="1" fontId="28" fillId="0" borderId="1" xfId="6" applyNumberFormat="1" applyFont="1" applyBorder="1" applyAlignment="1">
      <alignment horizontal="center" vertical="center"/>
    </xf>
    <xf numFmtId="1" fontId="15" fillId="0" borderId="1" xfId="11" applyNumberFormat="1" applyFont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4" fillId="0" borderId="19" xfId="11" applyFont="1" applyBorder="1" applyAlignment="1">
      <alignment horizontal="center" vertical="center"/>
    </xf>
    <xf numFmtId="0" fontId="16" fillId="0" borderId="0" xfId="10" applyFont="1" applyBorder="1" applyAlignment="1">
      <alignment horizontal="center" vertical="center" wrapText="1"/>
    </xf>
    <xf numFmtId="0" fontId="11" fillId="0" borderId="0" xfId="10" applyFont="1" applyBorder="1" applyAlignment="1">
      <alignment horizontal="center" vertical="center"/>
    </xf>
    <xf numFmtId="1" fontId="10" fillId="0" borderId="0" xfId="10" applyNumberFormat="1" applyFont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165" fontId="19" fillId="0" borderId="0" xfId="3" applyNumberFormat="1" applyFont="1" applyBorder="1" applyAlignment="1">
      <alignment horizontal="center" vertical="center"/>
    </xf>
    <xf numFmtId="1" fontId="11" fillId="0" borderId="0" xfId="10" applyNumberFormat="1" applyFont="1" applyBorder="1" applyAlignment="1">
      <alignment horizontal="center" vertical="center"/>
    </xf>
    <xf numFmtId="0" fontId="1" fillId="0" borderId="0" xfId="11" applyAlignment="1">
      <alignment vertical="center"/>
    </xf>
    <xf numFmtId="0" fontId="2" fillId="0" borderId="0" xfId="6" applyBorder="1" applyAlignment="1">
      <alignment vertical="center"/>
    </xf>
    <xf numFmtId="1" fontId="15" fillId="0" borderId="18" xfId="11" applyNumberFormat="1" applyFont="1" applyBorder="1" applyAlignment="1">
      <alignment horizontal="center" vertical="center"/>
    </xf>
    <xf numFmtId="165" fontId="19" fillId="0" borderId="0" xfId="10" applyNumberFormat="1" applyFont="1" applyBorder="1" applyAlignment="1">
      <alignment horizontal="center" vertical="center"/>
    </xf>
    <xf numFmtId="1" fontId="14" fillId="0" borderId="1" xfId="11" applyNumberFormat="1" applyFont="1" applyBorder="1" applyAlignment="1">
      <alignment horizontal="center" vertical="center"/>
    </xf>
    <xf numFmtId="1" fontId="14" fillId="0" borderId="19" xfId="11" applyNumberFormat="1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0" fontId="1" fillId="0" borderId="0" xfId="11" applyBorder="1" applyAlignment="1">
      <alignment vertical="center"/>
    </xf>
    <xf numFmtId="1" fontId="15" fillId="0" borderId="46" xfId="11" applyNumberFormat="1" applyFont="1" applyBorder="1" applyAlignment="1">
      <alignment horizontal="center" vertical="center"/>
    </xf>
    <xf numFmtId="1" fontId="15" fillId="0" borderId="47" xfId="11" applyNumberFormat="1" applyFont="1" applyBorder="1" applyAlignment="1">
      <alignment horizontal="center" vertical="center"/>
    </xf>
    <xf numFmtId="1" fontId="14" fillId="0" borderId="47" xfId="11" applyNumberFormat="1" applyFont="1" applyBorder="1" applyAlignment="1">
      <alignment horizontal="center" vertical="center"/>
    </xf>
    <xf numFmtId="1" fontId="14" fillId="0" borderId="48" xfId="11" applyNumberFormat="1" applyFont="1" applyBorder="1" applyAlignment="1">
      <alignment horizontal="center" vertical="center"/>
    </xf>
    <xf numFmtId="0" fontId="29" fillId="0" borderId="0" xfId="10" applyFont="1" applyAlignment="1">
      <alignment vertical="center" wrapText="1"/>
    </xf>
    <xf numFmtId="0" fontId="6" fillId="7" borderId="13" xfId="10" applyFont="1" applyFill="1" applyBorder="1" applyAlignment="1">
      <alignment vertical="center"/>
    </xf>
    <xf numFmtId="0" fontId="6" fillId="7" borderId="15" xfId="10" applyFont="1" applyFill="1" applyBorder="1" applyAlignment="1">
      <alignment vertical="center"/>
    </xf>
    <xf numFmtId="0" fontId="6" fillId="7" borderId="15" xfId="10" applyFont="1" applyFill="1" applyBorder="1" applyAlignment="1">
      <alignment horizontal="center" vertical="center" wrapText="1"/>
    </xf>
    <xf numFmtId="0" fontId="6" fillId="7" borderId="14" xfId="10" applyFont="1" applyFill="1" applyBorder="1" applyAlignment="1">
      <alignment horizontal="center" vertical="center" wrapText="1"/>
    </xf>
    <xf numFmtId="0" fontId="5" fillId="0" borderId="31" xfId="10" applyFont="1" applyFill="1" applyBorder="1" applyAlignment="1">
      <alignment horizontal="center" vertical="center" wrapText="1"/>
    </xf>
    <xf numFmtId="0" fontId="8" fillId="0" borderId="0" xfId="10" applyFont="1" applyFill="1" applyAlignment="1">
      <alignment vertical="center" wrapText="1"/>
    </xf>
    <xf numFmtId="0" fontId="6" fillId="0" borderId="0" xfId="10" applyFont="1" applyAlignment="1">
      <alignment vertical="center"/>
    </xf>
    <xf numFmtId="0" fontId="11" fillId="0" borderId="1" xfId="10" applyFont="1" applyBorder="1" applyAlignment="1">
      <alignment horizontal="center" vertical="center"/>
    </xf>
    <xf numFmtId="2" fontId="11" fillId="0" borderId="1" xfId="10" applyNumberFormat="1" applyFont="1" applyBorder="1" applyAlignment="1">
      <alignment horizontal="center" vertical="center"/>
    </xf>
    <xf numFmtId="1" fontId="10" fillId="2" borderId="1" xfId="10" applyNumberFormat="1" applyFont="1" applyFill="1" applyBorder="1" applyAlignment="1">
      <alignment horizontal="center" vertical="center"/>
    </xf>
    <xf numFmtId="165" fontId="10" fillId="3" borderId="1" xfId="10" applyNumberFormat="1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165" fontId="11" fillId="0" borderId="1" xfId="10" applyNumberFormat="1" applyFont="1" applyFill="1" applyBorder="1" applyAlignment="1">
      <alignment horizontal="center" vertical="center"/>
    </xf>
    <xf numFmtId="165" fontId="13" fillId="0" borderId="1" xfId="10" applyNumberFormat="1" applyFont="1" applyFill="1" applyBorder="1" applyAlignment="1">
      <alignment horizontal="center" vertical="center"/>
    </xf>
    <xf numFmtId="1" fontId="10" fillId="2" borderId="47" xfId="10" applyNumberFormat="1" applyFont="1" applyFill="1" applyBorder="1" applyAlignment="1">
      <alignment horizontal="center" vertical="center"/>
    </xf>
    <xf numFmtId="1" fontId="20" fillId="0" borderId="31" xfId="6" applyNumberFormat="1" applyFont="1" applyBorder="1" applyAlignment="1">
      <alignment horizontal="center" vertical="center"/>
    </xf>
    <xf numFmtId="2" fontId="30" fillId="0" borderId="1" xfId="6" applyNumberFormat="1" applyFont="1" applyBorder="1" applyAlignment="1">
      <alignment horizontal="center" vertical="center"/>
    </xf>
    <xf numFmtId="0" fontId="21" fillId="0" borderId="0" xfId="10" applyFont="1" applyAlignment="1">
      <alignment horizontal="center" vertical="center"/>
    </xf>
    <xf numFmtId="0" fontId="5" fillId="0" borderId="0" xfId="10" applyFont="1" applyAlignment="1">
      <alignment horizontal="centerContinuous" vertical="center"/>
    </xf>
    <xf numFmtId="0" fontId="6" fillId="0" borderId="0" xfId="10" applyFont="1" applyAlignment="1">
      <alignment horizontal="centerContinuous" vertical="center"/>
    </xf>
    <xf numFmtId="0" fontId="3" fillId="0" borderId="41" xfId="4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" fontId="10" fillId="0" borderId="50" xfId="10" applyNumberFormat="1" applyFont="1" applyBorder="1" applyAlignment="1">
      <alignment horizontal="center" vertical="center"/>
    </xf>
    <xf numFmtId="1" fontId="10" fillId="0" borderId="13" xfId="10" applyNumberFormat="1" applyFont="1" applyBorder="1" applyAlignment="1">
      <alignment horizontal="center" vertical="center"/>
    </xf>
    <xf numFmtId="1" fontId="10" fillId="0" borderId="15" xfId="10" applyNumberFormat="1" applyFont="1" applyBorder="1" applyAlignment="1">
      <alignment horizontal="center" vertical="center"/>
    </xf>
    <xf numFmtId="1" fontId="10" fillId="0" borderId="34" xfId="10" applyNumberFormat="1" applyFont="1" applyBorder="1" applyAlignment="1">
      <alignment horizontal="center" vertical="center"/>
    </xf>
    <xf numFmtId="1" fontId="10" fillId="0" borderId="14" xfId="10" applyNumberFormat="1" applyFont="1" applyBorder="1" applyAlignment="1">
      <alignment horizontal="center" vertical="center"/>
    </xf>
    <xf numFmtId="0" fontId="6" fillId="0" borderId="38" xfId="10" applyFont="1" applyFill="1" applyBorder="1" applyAlignment="1">
      <alignment horizontal="center" vertical="center" wrapText="1"/>
    </xf>
    <xf numFmtId="1" fontId="26" fillId="0" borderId="3" xfId="4" applyNumberFormat="1" applyFont="1" applyFill="1" applyBorder="1" applyAlignment="1">
      <alignment horizontal="center" vertical="center"/>
    </xf>
    <xf numFmtId="1" fontId="26" fillId="0" borderId="35" xfId="4" applyNumberFormat="1" applyFont="1" applyFill="1" applyBorder="1" applyAlignment="1">
      <alignment horizontal="center" vertical="center"/>
    </xf>
    <xf numFmtId="1" fontId="28" fillId="0" borderId="35" xfId="0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/>
    </xf>
    <xf numFmtId="1" fontId="26" fillId="0" borderId="18" xfId="4" applyNumberFormat="1" applyFont="1" applyFill="1" applyBorder="1" applyAlignment="1">
      <alignment horizontal="center" vertical="center"/>
    </xf>
    <xf numFmtId="1" fontId="26" fillId="0" borderId="1" xfId="4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8" fillId="0" borderId="19" xfId="0" applyNumberFormat="1" applyFont="1" applyFill="1" applyBorder="1" applyAlignment="1">
      <alignment horizontal="center" vertical="center"/>
    </xf>
    <xf numFmtId="1" fontId="26" fillId="0" borderId="20" xfId="4" applyNumberFormat="1" applyFont="1" applyFill="1" applyBorder="1" applyAlignment="1">
      <alignment horizontal="center" vertical="center"/>
    </xf>
    <xf numFmtId="1" fontId="26" fillId="0" borderId="37" xfId="4" applyNumberFormat="1" applyFont="1" applyFill="1" applyBorder="1" applyAlignment="1">
      <alignment horizontal="center" vertical="center"/>
    </xf>
    <xf numFmtId="1" fontId="28" fillId="0" borderId="37" xfId="0" applyNumberFormat="1" applyFont="1" applyFill="1" applyBorder="1" applyAlignment="1">
      <alignment horizontal="center" vertical="center"/>
    </xf>
    <xf numFmtId="1" fontId="28" fillId="0" borderId="21" xfId="0" applyNumberFormat="1" applyFont="1" applyFill="1" applyBorder="1" applyAlignment="1">
      <alignment horizontal="center" vertical="center"/>
    </xf>
    <xf numFmtId="0" fontId="6" fillId="7" borderId="28" xfId="10" applyFont="1" applyFill="1" applyBorder="1" applyAlignment="1">
      <alignment vertical="center"/>
    </xf>
    <xf numFmtId="0" fontId="6" fillId="7" borderId="49" xfId="10" applyFont="1" applyFill="1" applyBorder="1" applyAlignment="1">
      <alignment vertical="center"/>
    </xf>
    <xf numFmtId="0" fontId="6" fillId="7" borderId="49" xfId="10" applyFont="1" applyFill="1" applyBorder="1" applyAlignment="1">
      <alignment horizontal="center" vertical="center" wrapText="1"/>
    </xf>
    <xf numFmtId="0" fontId="6" fillId="7" borderId="29" xfId="10" applyFont="1" applyFill="1" applyBorder="1" applyAlignment="1">
      <alignment horizontal="center" vertical="center" wrapText="1"/>
    </xf>
    <xf numFmtId="1" fontId="10" fillId="0" borderId="1" xfId="10" applyNumberFormat="1" applyFont="1" applyBorder="1" applyAlignment="1">
      <alignment horizontal="center" vertical="center"/>
    </xf>
    <xf numFmtId="0" fontId="6" fillId="0" borderId="12" xfId="10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0" fontId="14" fillId="0" borderId="0" xfId="11" applyFont="1" applyBorder="1" applyAlignment="1">
      <alignment horizontal="center" vertical="center"/>
    </xf>
    <xf numFmtId="0" fontId="6" fillId="0" borderId="31" xfId="10" applyFont="1" applyFill="1" applyBorder="1" applyAlignment="1">
      <alignment horizontal="center" vertical="center" wrapText="1"/>
    </xf>
    <xf numFmtId="1" fontId="28" fillId="0" borderId="9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" fontId="28" fillId="0" borderId="41" xfId="0" applyNumberFormat="1" applyFont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1" fontId="28" fillId="0" borderId="42" xfId="0" applyNumberFormat="1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1" fontId="28" fillId="0" borderId="43" xfId="0" applyNumberFormat="1" applyFon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1" fontId="10" fillId="0" borderId="12" xfId="1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" fontId="10" fillId="0" borderId="9" xfId="10" applyNumberFormat="1" applyFont="1" applyBorder="1" applyAlignment="1">
      <alignment horizontal="center" vertical="center"/>
    </xf>
    <xf numFmtId="0" fontId="3" fillId="0" borderId="52" xfId="3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1" fontId="26" fillId="0" borderId="6" xfId="3" applyNumberFormat="1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3" fillId="0" borderId="53" xfId="3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1" fontId="26" fillId="0" borderId="0" xfId="3" applyNumberFormat="1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3" fillId="0" borderId="54" xfId="3" applyBorder="1" applyAlignment="1">
      <alignment horizontal="center" vertical="center"/>
    </xf>
    <xf numFmtId="0" fontId="26" fillId="0" borderId="23" xfId="3" applyFont="1" applyBorder="1" applyAlignment="1">
      <alignment horizontal="center" vertical="center"/>
    </xf>
    <xf numFmtId="1" fontId="26" fillId="0" borderId="23" xfId="3" applyNumberFormat="1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1" fontId="10" fillId="0" borderId="31" xfId="10" applyNumberFormat="1" applyFont="1" applyBorder="1" applyAlignment="1">
      <alignment horizontal="center" vertical="center"/>
    </xf>
    <xf numFmtId="0" fontId="3" fillId="0" borderId="8" xfId="3" applyBorder="1" applyAlignment="1">
      <alignment horizontal="center" vertical="center"/>
    </xf>
    <xf numFmtId="0" fontId="26" fillId="0" borderId="9" xfId="3" applyFont="1" applyBorder="1" applyAlignment="1">
      <alignment horizontal="center" vertical="center"/>
    </xf>
    <xf numFmtId="0" fontId="3" fillId="0" borderId="51" xfId="3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3" fillId="0" borderId="44" xfId="3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1" fontId="26" fillId="0" borderId="42" xfId="3" applyNumberFormat="1" applyFont="1" applyBorder="1" applyAlignment="1">
      <alignment horizontal="center" vertical="center"/>
    </xf>
    <xf numFmtId="1" fontId="26" fillId="0" borderId="43" xfId="3" applyNumberFormat="1" applyFont="1" applyBorder="1" applyAlignment="1">
      <alignment horizontal="center" vertical="center"/>
    </xf>
    <xf numFmtId="0" fontId="6" fillId="0" borderId="51" xfId="10" applyFont="1" applyFill="1" applyBorder="1" applyAlignment="1">
      <alignment horizontal="center" vertical="center" wrapText="1"/>
    </xf>
    <xf numFmtId="0" fontId="6" fillId="0" borderId="44" xfId="10" applyFont="1" applyFill="1" applyBorder="1" applyAlignment="1">
      <alignment horizontal="center" vertical="center" wrapText="1"/>
    </xf>
    <xf numFmtId="17" fontId="3" fillId="0" borderId="51" xfId="3" quotePrefix="1" applyNumberFormat="1" applyFont="1" applyBorder="1" applyAlignment="1">
      <alignment horizontal="center" vertical="center"/>
    </xf>
    <xf numFmtId="0" fontId="11" fillId="0" borderId="47" xfId="10" applyFont="1" applyFill="1" applyBorder="1" applyAlignment="1">
      <alignment horizontal="center" vertical="center" wrapText="1"/>
    </xf>
    <xf numFmtId="0" fontId="10" fillId="0" borderId="47" xfId="10" applyFont="1" applyFill="1" applyBorder="1" applyAlignment="1">
      <alignment horizontal="center" vertical="center" wrapText="1"/>
    </xf>
    <xf numFmtId="165" fontId="10" fillId="3" borderId="45" xfId="10" applyNumberFormat="1" applyFont="1" applyFill="1" applyBorder="1" applyAlignment="1">
      <alignment horizontal="center" vertical="center"/>
    </xf>
    <xf numFmtId="0" fontId="13" fillId="0" borderId="0" xfId="6" applyFont="1" applyBorder="1" applyAlignment="1">
      <alignment horizontal="center" vertical="center"/>
    </xf>
    <xf numFmtId="165" fontId="11" fillId="0" borderId="0" xfId="10" applyNumberFormat="1" applyFont="1" applyFill="1" applyBorder="1" applyAlignment="1">
      <alignment horizontal="center" vertical="center"/>
    </xf>
    <xf numFmtId="164" fontId="6" fillId="0" borderId="51" xfId="2" applyFont="1" applyFill="1" applyBorder="1" applyAlignment="1">
      <alignment horizontal="center" vertical="center" wrapText="1"/>
    </xf>
    <xf numFmtId="164" fontId="6" fillId="0" borderId="44" xfId="2" applyFont="1" applyFill="1" applyBorder="1" applyAlignment="1">
      <alignment horizontal="center" vertical="center" wrapText="1"/>
    </xf>
    <xf numFmtId="165" fontId="13" fillId="0" borderId="0" xfId="10" applyNumberFormat="1" applyFont="1" applyFill="1" applyBorder="1" applyAlignment="1">
      <alignment horizontal="center" vertical="center"/>
    </xf>
    <xf numFmtId="0" fontId="7" fillId="7" borderId="31" xfId="6" applyFont="1" applyFill="1" applyBorder="1" applyAlignment="1">
      <alignment horizontal="center" vertical="center"/>
    </xf>
    <xf numFmtId="167" fontId="30" fillId="0" borderId="31" xfId="6" applyNumberFormat="1" applyFont="1" applyBorder="1" applyAlignment="1">
      <alignment horizontal="center" vertical="center"/>
    </xf>
    <xf numFmtId="0" fontId="1" fillId="0" borderId="0" xfId="10" applyFont="1" applyBorder="1"/>
    <xf numFmtId="0" fontId="1" fillId="0" borderId="0" xfId="10" applyFont="1" applyAlignment="1">
      <alignment horizontal="centerContinuous"/>
    </xf>
    <xf numFmtId="0" fontId="1" fillId="0" borderId="0" xfId="10" applyFont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10" applyFont="1" applyBorder="1" applyAlignment="1">
      <alignment vertical="center"/>
    </xf>
    <xf numFmtId="0" fontId="3" fillId="0" borderId="41" xfId="3" applyBorder="1" applyAlignment="1">
      <alignment horizontal="center" vertical="center"/>
    </xf>
    <xf numFmtId="0" fontId="3" fillId="0" borderId="31" xfId="3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/>
    </xf>
    <xf numFmtId="1" fontId="26" fillId="0" borderId="35" xfId="3" applyNumberFormat="1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6" fillId="0" borderId="18" xfId="3" applyFont="1" applyBorder="1" applyAlignment="1">
      <alignment horizontal="center" vertical="center"/>
    </xf>
    <xf numFmtId="1" fontId="26" fillId="0" borderId="1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1" fontId="26" fillId="0" borderId="45" xfId="3" applyNumberFormat="1" applyFont="1" applyBorder="1" applyAlignment="1">
      <alignment horizontal="center" vertical="center"/>
    </xf>
    <xf numFmtId="1" fontId="26" fillId="0" borderId="18" xfId="3" applyNumberFormat="1" applyFont="1" applyBorder="1" applyAlignment="1">
      <alignment horizontal="center" vertical="center"/>
    </xf>
    <xf numFmtId="0" fontId="26" fillId="0" borderId="19" xfId="3" applyFont="1" applyBorder="1" applyAlignment="1">
      <alignment horizontal="center" vertical="center"/>
    </xf>
    <xf numFmtId="0" fontId="26" fillId="0" borderId="20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1" fontId="26" fillId="0" borderId="55" xfId="3" applyNumberFormat="1" applyFont="1" applyBorder="1" applyAlignment="1">
      <alignment horizontal="center" vertical="center"/>
    </xf>
    <xf numFmtId="1" fontId="26" fillId="0" borderId="20" xfId="3" applyNumberFormat="1" applyFont="1" applyBorder="1" applyAlignment="1">
      <alignment horizontal="center" vertical="center"/>
    </xf>
    <xf numFmtId="0" fontId="26" fillId="0" borderId="21" xfId="3" applyFont="1" applyBorder="1" applyAlignment="1">
      <alignment horizontal="center" vertical="center"/>
    </xf>
    <xf numFmtId="0" fontId="1" fillId="7" borderId="28" xfId="10" applyFont="1" applyFill="1" applyBorder="1" applyAlignment="1">
      <alignment vertical="center"/>
    </xf>
    <xf numFmtId="0" fontId="1" fillId="7" borderId="49" xfId="10" applyFont="1" applyFill="1" applyBorder="1" applyAlignment="1">
      <alignment vertical="center"/>
    </xf>
    <xf numFmtId="0" fontId="1" fillId="7" borderId="49" xfId="10" applyFont="1" applyFill="1" applyBorder="1" applyAlignment="1">
      <alignment horizontal="center" vertical="center" wrapText="1"/>
    </xf>
    <xf numFmtId="0" fontId="1" fillId="7" borderId="29" xfId="10" applyFont="1" applyFill="1" applyBorder="1" applyAlignment="1">
      <alignment horizontal="center" vertical="center" wrapText="1"/>
    </xf>
    <xf numFmtId="0" fontId="1" fillId="0" borderId="0" xfId="10" applyFont="1" applyAlignment="1">
      <alignment vertical="center"/>
    </xf>
    <xf numFmtId="0" fontId="1" fillId="0" borderId="1" xfId="10" applyFont="1" applyBorder="1" applyAlignment="1">
      <alignment horizontal="center" vertical="center"/>
    </xf>
    <xf numFmtId="0" fontId="3" fillId="0" borderId="22" xfId="3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2">
    <cellStyle name="Euro" xfId="1"/>
    <cellStyle name="Monétaire" xfId="2" builtinId="4"/>
    <cellStyle name="Normal" xfId="0" builtinId="0"/>
    <cellStyle name="Normal_collection de référence adultes" xfId="3"/>
    <cellStyle name="Normal_Collection de référence enfants" xfId="4"/>
    <cellStyle name="Normal_dents4.xls" xfId="5"/>
    <cellStyle name="Normal_ill pr redac chap VI-3" xfId="6"/>
    <cellStyle name="Normal_Matrice E20_stades" xfId="7"/>
    <cellStyle name="Normal_Matrices et calculs dents" xfId="8"/>
    <cellStyle name="Normal_modèles paléo-feuille IS-test" xfId="9"/>
    <cellStyle name="Normal_nveaux VECTEURS F-corrigés" xfId="10"/>
    <cellStyle name="Normal_Nvelle pop ref cranes-4e essai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11-18'!$A$28:$A$43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11-18'!$K$28:$K$43</c:f>
              <c:numCache>
                <c:formatCode>0.0</c:formatCode>
                <c:ptCount val="16"/>
                <c:pt idx="0">
                  <c:v>15.80416213160524</c:v>
                </c:pt>
                <c:pt idx="1">
                  <c:v>5.7332184710550331</c:v>
                </c:pt>
                <c:pt idx="2">
                  <c:v>3.4297337909435925</c:v>
                </c:pt>
                <c:pt idx="3">
                  <c:v>3.8257471339654257</c:v>
                </c:pt>
                <c:pt idx="4">
                  <c:v>3.8316679382849825</c:v>
                </c:pt>
                <c:pt idx="5">
                  <c:v>2.581386630055353</c:v>
                </c:pt>
                <c:pt idx="6">
                  <c:v>2.3080644372164532</c:v>
                </c:pt>
                <c:pt idx="7">
                  <c:v>2.78821987804954</c:v>
                </c:pt>
                <c:pt idx="8">
                  <c:v>2.252358909776071</c:v>
                </c:pt>
                <c:pt idx="9">
                  <c:v>4.0950784742724</c:v>
                </c:pt>
                <c:pt idx="10">
                  <c:v>6.3925275873232588</c:v>
                </c:pt>
                <c:pt idx="11">
                  <c:v>8.4976682443660092</c:v>
                </c:pt>
                <c:pt idx="12">
                  <c:v>8.8038138771904872</c:v>
                </c:pt>
                <c:pt idx="13">
                  <c:v>7.5778063255800303</c:v>
                </c:pt>
                <c:pt idx="14">
                  <c:v>10.08808577292224</c:v>
                </c:pt>
                <c:pt idx="15">
                  <c:v>11.990460397393862</c:v>
                </c:pt>
              </c:numCache>
            </c:numRef>
          </c:val>
        </c:ser>
        <c:gapWidth val="0"/>
        <c:axId val="75066368"/>
        <c:axId val="75084928"/>
      </c:barChart>
      <c:catAx>
        <c:axId val="75066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084928"/>
        <c:crosses val="autoZero"/>
        <c:auto val="1"/>
        <c:lblAlgn val="ctr"/>
        <c:lblOffset val="100"/>
        <c:tickLblSkip val="1"/>
        <c:tickMarkSkip val="1"/>
      </c:catAx>
      <c:valAx>
        <c:axId val="7508492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066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 dents14-17&amp;44-47'!$A$28:$A$43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 dents14-17&amp;44-47'!$I$28:$I$43</c:f>
              <c:numCache>
                <c:formatCode>0</c:formatCode>
                <c:ptCount val="16"/>
                <c:pt idx="0">
                  <c:v>43.145362619282317</c:v>
                </c:pt>
                <c:pt idx="1">
                  <c:v>15.98955419052357</c:v>
                </c:pt>
                <c:pt idx="2">
                  <c:v>9.6561713084218823</c:v>
                </c:pt>
                <c:pt idx="3">
                  <c:v>9.6113782122446167</c:v>
                </c:pt>
                <c:pt idx="4">
                  <c:v>10.329447941358428</c:v>
                </c:pt>
                <c:pt idx="5">
                  <c:v>8.9760538083363954</c:v>
                </c:pt>
                <c:pt idx="6">
                  <c:v>7.2326369966360673</c:v>
                </c:pt>
                <c:pt idx="7">
                  <c:v>6.5510960611892841</c:v>
                </c:pt>
                <c:pt idx="8">
                  <c:v>6.3004107909840856</c:v>
                </c:pt>
                <c:pt idx="9">
                  <c:v>8.695957278515916</c:v>
                </c:pt>
                <c:pt idx="10">
                  <c:v>18.847345170163592</c:v>
                </c:pt>
                <c:pt idx="11">
                  <c:v>30.231720711212386</c:v>
                </c:pt>
                <c:pt idx="12">
                  <c:v>24.864149056040564</c:v>
                </c:pt>
                <c:pt idx="13">
                  <c:v>18.299790606998219</c:v>
                </c:pt>
                <c:pt idx="14">
                  <c:v>16.634462624046336</c:v>
                </c:pt>
                <c:pt idx="15">
                  <c:v>16.634462624046336</c:v>
                </c:pt>
              </c:numCache>
            </c:numRef>
          </c:val>
        </c:ser>
        <c:gapWidth val="0"/>
        <c:axId val="75979776"/>
        <c:axId val="75990144"/>
      </c:barChart>
      <c:catAx>
        <c:axId val="7597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990144"/>
        <c:crosses val="autoZero"/>
        <c:auto val="1"/>
        <c:lblAlgn val="ctr"/>
        <c:lblOffset val="100"/>
        <c:tickLblSkip val="1"/>
        <c:tickMarkSkip val="1"/>
      </c:catAx>
      <c:valAx>
        <c:axId val="7599014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97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dents11-18'!$A$16:$A$19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dents11-18'!$K$16:$K$19</c:f>
              <c:numCache>
                <c:formatCode>0.0</c:formatCode>
                <c:ptCount val="4"/>
                <c:pt idx="0">
                  <c:v>24.967114393603872</c:v>
                </c:pt>
                <c:pt idx="1">
                  <c:v>15.335086017571756</c:v>
                </c:pt>
                <c:pt idx="2">
                  <c:v>30.04144709292823</c:v>
                </c:pt>
                <c:pt idx="3">
                  <c:v>29.656352495896144</c:v>
                </c:pt>
              </c:numCache>
            </c:numRef>
          </c:val>
        </c:ser>
        <c:gapWidth val="0"/>
        <c:axId val="76072064"/>
        <c:axId val="76073984"/>
      </c:barChart>
      <c:catAx>
        <c:axId val="7607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073984"/>
        <c:crosses val="autoZero"/>
        <c:auto val="1"/>
        <c:lblAlgn val="ctr"/>
        <c:lblOffset val="100"/>
        <c:tickLblSkip val="1"/>
        <c:tickMarkSkip val="1"/>
      </c:catAx>
      <c:valAx>
        <c:axId val="7607398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072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dents11-18'!$A$16:$A$19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dents11-18'!$J$16:$J$19</c:f>
              <c:numCache>
                <c:formatCode>0</c:formatCode>
                <c:ptCount val="4"/>
                <c:pt idx="0">
                  <c:v>68.160222294538571</c:v>
                </c:pt>
                <c:pt idx="1">
                  <c:v>41.864784827970894</c:v>
                </c:pt>
                <c:pt idx="2">
                  <c:v>82.013150563694069</c:v>
                </c:pt>
                <c:pt idx="3">
                  <c:v>80.961842313796467</c:v>
                </c:pt>
              </c:numCache>
            </c:numRef>
          </c:val>
        </c:ser>
        <c:gapWidth val="0"/>
        <c:axId val="76102272"/>
        <c:axId val="76227328"/>
      </c:barChart>
      <c:catAx>
        <c:axId val="76102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227328"/>
        <c:crosses val="autoZero"/>
        <c:auto val="1"/>
        <c:lblAlgn val="ctr"/>
        <c:lblOffset val="100"/>
        <c:tickLblSkip val="1"/>
        <c:tickMarkSkip val="1"/>
      </c:catAx>
      <c:valAx>
        <c:axId val="7622732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102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dents41-48'!$A$16:$A$19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dents41-48'!$K$16:$K$19</c:f>
              <c:numCache>
                <c:formatCode>0.0</c:formatCode>
                <c:ptCount val="4"/>
                <c:pt idx="0">
                  <c:v>25.582417582417584</c:v>
                </c:pt>
                <c:pt idx="1">
                  <c:v>14.857142857142858</c:v>
                </c:pt>
                <c:pt idx="2">
                  <c:v>31.410256410256409</c:v>
                </c:pt>
                <c:pt idx="3">
                  <c:v>28.15018315018315</c:v>
                </c:pt>
              </c:numCache>
            </c:numRef>
          </c:val>
        </c:ser>
        <c:gapWidth val="0"/>
        <c:axId val="76264192"/>
        <c:axId val="76266112"/>
      </c:barChart>
      <c:catAx>
        <c:axId val="76264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266112"/>
        <c:crosses val="autoZero"/>
        <c:auto val="1"/>
        <c:lblAlgn val="ctr"/>
        <c:lblOffset val="100"/>
        <c:tickLblSkip val="1"/>
        <c:tickMarkSkip val="1"/>
      </c:catAx>
      <c:valAx>
        <c:axId val="7626611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26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74141876430211"/>
          <c:y val="0.25000084771337794"/>
          <c:w val="0.81922196796338675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dents41-48'!$A$16:$A$19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dents41-48'!$J$16:$J$19</c:f>
              <c:numCache>
                <c:formatCode>0</c:formatCode>
                <c:ptCount val="4"/>
                <c:pt idx="0">
                  <c:v>69.84</c:v>
                </c:pt>
                <c:pt idx="1">
                  <c:v>40.56</c:v>
                </c:pt>
                <c:pt idx="2">
                  <c:v>85.75</c:v>
                </c:pt>
                <c:pt idx="3">
                  <c:v>76.849999999999994</c:v>
                </c:pt>
              </c:numCache>
            </c:numRef>
          </c:val>
        </c:ser>
        <c:gapWidth val="0"/>
        <c:axId val="79526144"/>
        <c:axId val="79536512"/>
      </c:barChart>
      <c:catAx>
        <c:axId val="7952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718535469107564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536512"/>
        <c:crosses val="autoZero"/>
        <c:auto val="1"/>
        <c:lblAlgn val="ctr"/>
        <c:lblOffset val="100"/>
        <c:tickLblSkip val="1"/>
        <c:tickMarkSkip val="1"/>
      </c:catAx>
      <c:valAx>
        <c:axId val="7953651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526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dents14-17'!$A$16:$A$19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dents14-17'!$J$16:$J$19</c:f>
              <c:numCache>
                <c:formatCode>0.0</c:formatCode>
                <c:ptCount val="4"/>
                <c:pt idx="0">
                  <c:v>27.002162337867858</c:v>
                </c:pt>
                <c:pt idx="1">
                  <c:v>14.456807967066441</c:v>
                </c:pt>
                <c:pt idx="2">
                  <c:v>38.040387738809414</c:v>
                </c:pt>
                <c:pt idx="3">
                  <c:v>20.500641956256292</c:v>
                </c:pt>
              </c:numCache>
            </c:numRef>
          </c:val>
        </c:ser>
        <c:gapWidth val="0"/>
        <c:axId val="79683968"/>
        <c:axId val="79685888"/>
      </c:barChart>
      <c:catAx>
        <c:axId val="79683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685888"/>
        <c:crosses val="autoZero"/>
        <c:auto val="1"/>
        <c:lblAlgn val="ctr"/>
        <c:lblOffset val="100"/>
        <c:tickLblSkip val="1"/>
        <c:tickMarkSkip val="1"/>
      </c:catAx>
      <c:valAx>
        <c:axId val="7968588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683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74141876430211"/>
          <c:y val="0.25000084771337794"/>
          <c:w val="0.81922196796338675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dents14-17'!$A$16:$A$19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dents14-17'!$I$16:$I$19</c:f>
              <c:numCache>
                <c:formatCode>0</c:formatCode>
                <c:ptCount val="4"/>
                <c:pt idx="0">
                  <c:v>68.045449091427002</c:v>
                </c:pt>
                <c:pt idx="1">
                  <c:v>36.431156077007429</c:v>
                </c:pt>
                <c:pt idx="2">
                  <c:v>95.861777101799717</c:v>
                </c:pt>
                <c:pt idx="3">
                  <c:v>51.661617729765851</c:v>
                </c:pt>
              </c:numCache>
            </c:numRef>
          </c:val>
        </c:ser>
        <c:gapWidth val="0"/>
        <c:axId val="81635200"/>
        <c:axId val="81649664"/>
      </c:barChart>
      <c:catAx>
        <c:axId val="81635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718535469107564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649664"/>
        <c:crosses val="autoZero"/>
        <c:auto val="1"/>
        <c:lblAlgn val="ctr"/>
        <c:lblOffset val="100"/>
        <c:tickLblSkip val="1"/>
        <c:tickMarkSkip val="1"/>
      </c:catAx>
      <c:valAx>
        <c:axId val="8164966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635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dents44-47'!$A$16:$A$19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dents44-47'!$J$16:$J$19</c:f>
              <c:numCache>
                <c:formatCode>0.0</c:formatCode>
                <c:ptCount val="4"/>
                <c:pt idx="0">
                  <c:v>27.219158676384275</c:v>
                </c:pt>
                <c:pt idx="1">
                  <c:v>16.700763316655578</c:v>
                </c:pt>
                <c:pt idx="2">
                  <c:v>31.851069550689814</c:v>
                </c:pt>
                <c:pt idx="3">
                  <c:v>24.229008456270332</c:v>
                </c:pt>
              </c:numCache>
            </c:numRef>
          </c:val>
        </c:ser>
        <c:gapWidth val="0"/>
        <c:axId val="81817600"/>
        <c:axId val="81819520"/>
      </c:barChart>
      <c:catAx>
        <c:axId val="81817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819520"/>
        <c:crosses val="autoZero"/>
        <c:auto val="1"/>
        <c:lblAlgn val="ctr"/>
        <c:lblOffset val="100"/>
        <c:tickLblSkip val="1"/>
        <c:tickMarkSkip val="1"/>
      </c:catAx>
      <c:valAx>
        <c:axId val="81819520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817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quinquennale dents44-47'!$A$16:$A$19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'matrice quinquennale dents44-47'!$I$16:$I$19</c:f>
              <c:numCache>
                <c:formatCode>0</c:formatCode>
                <c:ptCount val="4"/>
                <c:pt idx="0">
                  <c:v>68.592279864488376</c:v>
                </c:pt>
                <c:pt idx="1">
                  <c:v>42.085923557972059</c:v>
                </c:pt>
                <c:pt idx="2">
                  <c:v>80.264695267738333</c:v>
                </c:pt>
                <c:pt idx="3">
                  <c:v>61.057101309801233</c:v>
                </c:pt>
              </c:numCache>
            </c:numRef>
          </c:val>
        </c:ser>
        <c:gapWidth val="0"/>
        <c:axId val="81843712"/>
        <c:axId val="81845632"/>
      </c:barChart>
      <c:catAx>
        <c:axId val="8184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845632"/>
        <c:crosses val="autoZero"/>
        <c:auto val="1"/>
        <c:lblAlgn val="ctr"/>
        <c:lblOffset val="100"/>
        <c:tickLblSkip val="1"/>
        <c:tickMarkSkip val="1"/>
      </c:catAx>
      <c:valAx>
        <c:axId val="8184563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84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 quinquen dents14-14&amp;44-47'!$A$16:$A$19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 quinquen dents14-14&amp;44-47'!$J$16:$J$19</c:f>
              <c:numCache>
                <c:formatCode>0.0</c:formatCode>
                <c:ptCount val="4"/>
                <c:pt idx="0">
                  <c:v>27.298050840566578</c:v>
                </c:pt>
                <c:pt idx="1">
                  <c:v>16.944687706255877</c:v>
                </c:pt>
                <c:pt idx="2">
                  <c:v>35.293485320204979</c:v>
                </c:pt>
                <c:pt idx="3">
                  <c:v>20.46377613297258</c:v>
                </c:pt>
              </c:numCache>
            </c:numRef>
          </c:val>
        </c:ser>
        <c:gapWidth val="0"/>
        <c:axId val="86838656"/>
        <c:axId val="86849024"/>
      </c:barChart>
      <c:catAx>
        <c:axId val="86838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6849024"/>
        <c:crosses val="autoZero"/>
        <c:auto val="1"/>
        <c:lblAlgn val="ctr"/>
        <c:lblOffset val="100"/>
        <c:tickLblSkip val="1"/>
        <c:tickMarkSkip val="1"/>
      </c:catAx>
      <c:valAx>
        <c:axId val="8684902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6838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11-18'!$A$28:$A$43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11-18'!$J$28:$J$43</c:f>
              <c:numCache>
                <c:formatCode>0</c:formatCode>
                <c:ptCount val="16"/>
                <c:pt idx="0">
                  <c:v>43.145362619282317</c:v>
                </c:pt>
                <c:pt idx="1">
                  <c:v>15.651686425980245</c:v>
                </c:pt>
                <c:pt idx="2">
                  <c:v>9.3631732492760094</c:v>
                </c:pt>
                <c:pt idx="3">
                  <c:v>10.444289675725614</c:v>
                </c:pt>
                <c:pt idx="4">
                  <c:v>10.460453471518004</c:v>
                </c:pt>
                <c:pt idx="5">
                  <c:v>7.0471855000511159</c:v>
                </c:pt>
                <c:pt idx="6">
                  <c:v>6.3010159136009189</c:v>
                </c:pt>
                <c:pt idx="7">
                  <c:v>7.6118402670752463</c:v>
                </c:pt>
                <c:pt idx="8">
                  <c:v>6.148939823688675</c:v>
                </c:pt>
                <c:pt idx="9">
                  <c:v>11.179564234763653</c:v>
                </c:pt>
                <c:pt idx="10">
                  <c:v>17.4516003133925</c:v>
                </c:pt>
                <c:pt idx="11">
                  <c:v>23.19863430711921</c:v>
                </c:pt>
                <c:pt idx="12">
                  <c:v>24.034411884730037</c:v>
                </c:pt>
                <c:pt idx="13">
                  <c:v>20.687411268833486</c:v>
                </c:pt>
                <c:pt idx="14">
                  <c:v>27.540474160077721</c:v>
                </c:pt>
                <c:pt idx="15">
                  <c:v>32.733956884885252</c:v>
                </c:pt>
              </c:numCache>
            </c:numRef>
          </c:val>
        </c:ser>
        <c:gapWidth val="0"/>
        <c:axId val="75100928"/>
        <c:axId val="75102848"/>
      </c:barChart>
      <c:catAx>
        <c:axId val="7510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102848"/>
        <c:crosses val="autoZero"/>
        <c:auto val="1"/>
        <c:lblAlgn val="ctr"/>
        <c:lblOffset val="100"/>
        <c:tickLblSkip val="1"/>
        <c:tickMarkSkip val="1"/>
      </c:catAx>
      <c:valAx>
        <c:axId val="7510284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100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74141876430211"/>
          <c:y val="0.25000084771337794"/>
          <c:w val="0.81922196796338675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 quinquen dents14-14&amp;44-47'!$A$16:$A$19</c:f>
              <c:strCache>
                <c:ptCount val="4"/>
                <c:pt idx="0">
                  <c:v>2-4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'mat quinquen dents14-14&amp;44-47'!$I$16:$I$19</c:f>
              <c:numCache>
                <c:formatCode>0</c:formatCode>
                <c:ptCount val="4"/>
                <c:pt idx="0">
                  <c:v>68.791088118227762</c:v>
                </c:pt>
                <c:pt idx="1">
                  <c:v>42.700613019764795</c:v>
                </c:pt>
                <c:pt idx="2">
                  <c:v>88.939583006916521</c:v>
                </c:pt>
                <c:pt idx="3">
                  <c:v>51.568715855090893</c:v>
                </c:pt>
              </c:numCache>
            </c:numRef>
          </c:val>
        </c:ser>
        <c:gapWidth val="0"/>
        <c:axId val="86873216"/>
        <c:axId val="86875136"/>
      </c:barChart>
      <c:catAx>
        <c:axId val="8687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718535469107564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6875136"/>
        <c:crosses val="autoZero"/>
        <c:auto val="1"/>
        <c:lblAlgn val="ctr"/>
        <c:lblOffset val="100"/>
        <c:tickLblSkip val="1"/>
        <c:tickMarkSkip val="1"/>
      </c:catAx>
      <c:valAx>
        <c:axId val="8687513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6873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41-48'!$A$28:$A$43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41-48'!$K$28:$K$43</c:f>
              <c:numCache>
                <c:formatCode>0.0</c:formatCode>
                <c:ptCount val="16"/>
                <c:pt idx="0">
                  <c:v>16.495925082359189</c:v>
                </c:pt>
                <c:pt idx="1">
                  <c:v>5.5094345052697387</c:v>
                </c:pt>
                <c:pt idx="2">
                  <c:v>3.5418496090258276</c:v>
                </c:pt>
                <c:pt idx="3">
                  <c:v>3.5105087208413321</c:v>
                </c:pt>
                <c:pt idx="4">
                  <c:v>3.318826557851954</c:v>
                </c:pt>
                <c:pt idx="5">
                  <c:v>2.6092002670650558</c:v>
                </c:pt>
                <c:pt idx="6">
                  <c:v>2.5536212887552989</c:v>
                </c:pt>
                <c:pt idx="7">
                  <c:v>2.9101848459323199</c:v>
                </c:pt>
                <c:pt idx="8">
                  <c:v>2.999999162675659</c:v>
                </c:pt>
                <c:pt idx="9">
                  <c:v>4.2326308123503136</c:v>
                </c:pt>
                <c:pt idx="10">
                  <c:v>7.0554228151413785</c:v>
                </c:pt>
                <c:pt idx="11">
                  <c:v>8.888144581677345</c:v>
                </c:pt>
                <c:pt idx="12">
                  <c:v>8.3079579330327302</c:v>
                </c:pt>
                <c:pt idx="13">
                  <c:v>7.7961343596570032</c:v>
                </c:pt>
                <c:pt idx="14">
                  <c:v>10.159731216595045</c:v>
                </c:pt>
                <c:pt idx="15">
                  <c:v>10.110428241769807</c:v>
                </c:pt>
              </c:numCache>
            </c:numRef>
          </c:val>
        </c:ser>
        <c:gapWidth val="0"/>
        <c:axId val="75205248"/>
        <c:axId val="75240192"/>
      </c:barChart>
      <c:catAx>
        <c:axId val="7520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240192"/>
        <c:crosses val="autoZero"/>
        <c:auto val="1"/>
        <c:lblAlgn val="ctr"/>
        <c:lblOffset val="100"/>
        <c:tickLblSkip val="1"/>
        <c:tickMarkSkip val="1"/>
      </c:catAx>
      <c:valAx>
        <c:axId val="7524019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205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41-48'!$A$28:$A$43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41-48'!$J$28:$J$43</c:f>
              <c:numCache>
                <c:formatCode>0</c:formatCode>
                <c:ptCount val="16"/>
                <c:pt idx="0">
                  <c:v>45.033875474840585</c:v>
                </c:pt>
                <c:pt idx="1">
                  <c:v>15.040756199386387</c:v>
                </c:pt>
                <c:pt idx="2">
                  <c:v>9.669249432640509</c:v>
                </c:pt>
                <c:pt idx="3">
                  <c:v>9.5836888078968361</c:v>
                </c:pt>
                <c:pt idx="4">
                  <c:v>9.0603965029358342</c:v>
                </c:pt>
                <c:pt idx="5">
                  <c:v>7.1231167290876023</c:v>
                </c:pt>
                <c:pt idx="6">
                  <c:v>6.9713861183019654</c:v>
                </c:pt>
                <c:pt idx="7">
                  <c:v>7.9448046293952332</c:v>
                </c:pt>
                <c:pt idx="8">
                  <c:v>8.1899977141045497</c:v>
                </c:pt>
                <c:pt idx="9">
                  <c:v>11.555082117716356</c:v>
                </c:pt>
                <c:pt idx="10">
                  <c:v>19.261304285335964</c:v>
                </c:pt>
                <c:pt idx="11">
                  <c:v>24.264634707979152</c:v>
                </c:pt>
                <c:pt idx="12">
                  <c:v>22.680725157179353</c:v>
                </c:pt>
                <c:pt idx="13">
                  <c:v>21.283446801863619</c:v>
                </c:pt>
                <c:pt idx="14">
                  <c:v>27.736066221304476</c:v>
                </c:pt>
                <c:pt idx="15">
                  <c:v>27.601469100031576</c:v>
                </c:pt>
              </c:numCache>
            </c:numRef>
          </c:val>
        </c:ser>
        <c:gapWidth val="0"/>
        <c:axId val="75272576"/>
        <c:axId val="75274496"/>
      </c:barChart>
      <c:catAx>
        <c:axId val="7527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274496"/>
        <c:crosses val="autoZero"/>
        <c:auto val="1"/>
        <c:lblAlgn val="ctr"/>
        <c:lblOffset val="100"/>
        <c:tickLblSkip val="1"/>
        <c:tickMarkSkip val="1"/>
      </c:catAx>
      <c:valAx>
        <c:axId val="7527449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27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14-17'!$A$28:$A$43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14-17'!$J$28:$J$43</c:f>
              <c:numCache>
                <c:formatCode>0.0</c:formatCode>
                <c:ptCount val="16"/>
                <c:pt idx="0">
                  <c:v>19.851247417713221</c:v>
                </c:pt>
                <c:pt idx="1">
                  <c:v>7.2284989905028612</c:v>
                </c:pt>
                <c:pt idx="2">
                  <c:v>4.3052986503581341</c:v>
                </c:pt>
                <c:pt idx="3">
                  <c:v>3.2944320963917821</c:v>
                </c:pt>
                <c:pt idx="4">
                  <c:v>3.3888949649434563</c:v>
                </c:pt>
                <c:pt idx="5">
                  <c:v>3.120999924368423</c:v>
                </c:pt>
                <c:pt idx="6">
                  <c:v>3.2601822594794432</c:v>
                </c:pt>
                <c:pt idx="7">
                  <c:v>3.7388698239526672</c:v>
                </c:pt>
                <c:pt idx="8">
                  <c:v>3.0726552518595587</c:v>
                </c:pt>
                <c:pt idx="9">
                  <c:v>4.384975071740298</c:v>
                </c:pt>
                <c:pt idx="10">
                  <c:v>8.9480446322568916</c:v>
                </c:pt>
                <c:pt idx="11">
                  <c:v>14.815582071193678</c:v>
                </c:pt>
                <c:pt idx="12">
                  <c:v>9.9079761072238526</c:v>
                </c:pt>
                <c:pt idx="13">
                  <c:v>2.9296435572218789</c:v>
                </c:pt>
                <c:pt idx="14">
                  <c:v>0</c:v>
                </c:pt>
                <c:pt idx="15">
                  <c:v>7.7526991807938597</c:v>
                </c:pt>
              </c:numCache>
            </c:numRef>
          </c:val>
        </c:ser>
        <c:gapWidth val="0"/>
        <c:axId val="75323648"/>
        <c:axId val="75334016"/>
      </c:barChart>
      <c:catAx>
        <c:axId val="75323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334016"/>
        <c:crosses val="autoZero"/>
        <c:auto val="1"/>
        <c:lblAlgn val="ctr"/>
        <c:lblOffset val="100"/>
        <c:tickLblSkip val="1"/>
        <c:tickMarkSkip val="1"/>
      </c:catAx>
      <c:valAx>
        <c:axId val="7533401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32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14-17'!$A$28:$A$43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14-17'!$I$28:$I$43</c:f>
              <c:numCache>
                <c:formatCode>0</c:formatCode>
                <c:ptCount val="16"/>
                <c:pt idx="0">
                  <c:v>43.039194082479078</c:v>
                </c:pt>
                <c:pt idx="1">
                  <c:v>15.672001080378209</c:v>
                </c:pt>
                <c:pt idx="2">
                  <c:v>9.3342539285697104</c:v>
                </c:pt>
                <c:pt idx="3">
                  <c:v>7.1426091975275927</c:v>
                </c:pt>
                <c:pt idx="4">
                  <c:v>7.347412736954313</c:v>
                </c:pt>
                <c:pt idx="5">
                  <c:v>6.7665934865351041</c:v>
                </c:pt>
                <c:pt idx="6">
                  <c:v>7.0683526358543913</c:v>
                </c:pt>
                <c:pt idx="7">
                  <c:v>8.106188020136031</c:v>
                </c:pt>
                <c:pt idx="8">
                  <c:v>6.6617781215769156</c:v>
                </c:pt>
                <c:pt idx="9">
                  <c:v>9.5069991919532342</c:v>
                </c:pt>
                <c:pt idx="10">
                  <c:v>19.400122394462265</c:v>
                </c:pt>
                <c:pt idx="11">
                  <c:v>32.121442989926557</c:v>
                </c:pt>
                <c:pt idx="12">
                  <c:v>21.481335538786809</c:v>
                </c:pt>
                <c:pt idx="13">
                  <c:v>6.3517165948598011</c:v>
                </c:pt>
                <c:pt idx="14">
                  <c:v>0</c:v>
                </c:pt>
                <c:pt idx="15">
                  <c:v>16.808511711336113</c:v>
                </c:pt>
              </c:numCache>
            </c:numRef>
          </c:val>
        </c:ser>
        <c:gapWidth val="0"/>
        <c:axId val="75698176"/>
        <c:axId val="75700096"/>
      </c:barChart>
      <c:catAx>
        <c:axId val="75698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00096"/>
        <c:crosses val="autoZero"/>
        <c:auto val="1"/>
        <c:lblAlgn val="ctr"/>
        <c:lblOffset val="100"/>
        <c:tickLblSkip val="1"/>
        <c:tickMarkSkip val="1"/>
      </c:catAx>
      <c:valAx>
        <c:axId val="7570009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69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44-47'!$A$28:$A$43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44-47'!$J$28:$J$43</c:f>
              <c:numCache>
                <c:formatCode>0.0</c:formatCode>
                <c:ptCount val="16"/>
                <c:pt idx="0">
                  <c:v>16.640325949814628</c:v>
                </c:pt>
                <c:pt idx="1">
                  <c:v>6.6638467933553338</c:v>
                </c:pt>
                <c:pt idx="2">
                  <c:v>3.9149859332143184</c:v>
                </c:pt>
                <c:pt idx="3">
                  <c:v>4.1736043403421599</c:v>
                </c:pt>
                <c:pt idx="4">
                  <c:v>4.0974869979625126</c:v>
                </c:pt>
                <c:pt idx="5">
                  <c:v>3.2002810291556423</c:v>
                </c:pt>
                <c:pt idx="6">
                  <c:v>2.6560215135865963</c:v>
                </c:pt>
                <c:pt idx="7">
                  <c:v>2.5733694356086669</c:v>
                </c:pt>
                <c:pt idx="8">
                  <c:v>2.3920849788213334</c:v>
                </c:pt>
                <c:pt idx="9">
                  <c:v>3.3183930573724201</c:v>
                </c:pt>
                <c:pt idx="10">
                  <c:v>6.4391113145727141</c:v>
                </c:pt>
                <c:pt idx="11">
                  <c:v>10.04011555402386</c:v>
                </c:pt>
                <c:pt idx="12">
                  <c:v>9.6613646458994857</c:v>
                </c:pt>
                <c:pt idx="13">
                  <c:v>8.0201112936716079</c:v>
                </c:pt>
                <c:pt idx="14">
                  <c:v>8.775814574052756</c:v>
                </c:pt>
                <c:pt idx="15">
                  <c:v>7.4330825885459637</c:v>
                </c:pt>
              </c:numCache>
            </c:numRef>
          </c:val>
        </c:ser>
        <c:gapWidth val="0"/>
        <c:axId val="75827072"/>
        <c:axId val="75845632"/>
      </c:barChart>
      <c:catAx>
        <c:axId val="75827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45632"/>
        <c:crosses val="autoZero"/>
        <c:auto val="1"/>
        <c:lblAlgn val="ctr"/>
        <c:lblOffset val="100"/>
        <c:tickLblSkip val="1"/>
        <c:tickMarkSkip val="1"/>
      </c:catAx>
      <c:valAx>
        <c:axId val="7584563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27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effectifs)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1510297482837529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01144164759729"/>
          <c:y val="0.25000084771337794"/>
          <c:w val="0.83295194508009163"/>
          <c:h val="0.579863077335196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annuelle dents 44-47'!$A$28:$A$43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annuelle dents 44-47'!$I$28:$I$43</c:f>
              <c:numCache>
                <c:formatCode>0</c:formatCode>
                <c:ptCount val="16"/>
                <c:pt idx="0">
                  <c:v>41.93362139353286</c:v>
                </c:pt>
                <c:pt idx="1">
                  <c:v>16.792893919255441</c:v>
                </c:pt>
                <c:pt idx="2">
                  <c:v>9.8657645517000816</c:v>
                </c:pt>
                <c:pt idx="3">
                  <c:v>10.517482937662244</c:v>
                </c:pt>
                <c:pt idx="4">
                  <c:v>10.325667234865533</c:v>
                </c:pt>
                <c:pt idx="5">
                  <c:v>8.0647081934722191</c:v>
                </c:pt>
                <c:pt idx="6">
                  <c:v>6.6931742142382227</c:v>
                </c:pt>
                <c:pt idx="7">
                  <c:v>6.4848909777338406</c:v>
                </c:pt>
                <c:pt idx="8">
                  <c:v>6.0280541466297599</c:v>
                </c:pt>
                <c:pt idx="9">
                  <c:v>8.3623505045784992</c:v>
                </c:pt>
                <c:pt idx="10">
                  <c:v>16.226560512723239</c:v>
                </c:pt>
                <c:pt idx="11">
                  <c:v>25.301091196140128</c:v>
                </c:pt>
                <c:pt idx="12">
                  <c:v>24.346638907666701</c:v>
                </c:pt>
                <c:pt idx="13">
                  <c:v>20.210680460052455</c:v>
                </c:pt>
                <c:pt idx="14">
                  <c:v>22.115052726612944</c:v>
                </c:pt>
                <c:pt idx="15">
                  <c:v>18.73136812313583</c:v>
                </c:pt>
              </c:numCache>
            </c:numRef>
          </c:val>
        </c:ser>
        <c:gapWidth val="0"/>
        <c:axId val="75857280"/>
        <c:axId val="75863552"/>
      </c:barChart>
      <c:catAx>
        <c:axId val="7585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489702517162463"/>
              <c:y val="0.9131975409530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63552"/>
        <c:crosses val="autoZero"/>
        <c:auto val="1"/>
        <c:lblAlgn val="ctr"/>
        <c:lblOffset val="100"/>
        <c:tickLblSkip val="1"/>
        <c:tickMarkSkip val="1"/>
      </c:catAx>
      <c:valAx>
        <c:axId val="7586355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</a:t>
                </a:r>
              </a:p>
            </c:rich>
          </c:tx>
          <c:layout>
            <c:manualLayout>
              <c:xMode val="edge"/>
              <c:yMode val="edge"/>
              <c:x val="4.1189931350114423E-2"/>
              <c:y val="0.166667231808918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5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                              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543934253050555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21812696394839"/>
          <c:y val="0.25087108013937282"/>
          <c:w val="0.8319352557273435"/>
          <c:h val="0.5853658536585366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annuel dents14-17&amp;44-47'!$A$28:$A$43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'matrice annuel dents14-17&amp;44-47'!$J$28:$J$43</c:f>
              <c:numCache>
                <c:formatCode>0.0</c:formatCode>
                <c:ptCount val="16"/>
                <c:pt idx="0">
                  <c:v>17.12117564257235</c:v>
                </c:pt>
                <c:pt idx="1">
                  <c:v>6.3450611867157027</c:v>
                </c:pt>
                <c:pt idx="2">
                  <c:v>3.8318140112785253</c:v>
                </c:pt>
                <c:pt idx="3">
                  <c:v>3.814038973112944</c:v>
                </c:pt>
                <c:pt idx="4">
                  <c:v>4.0989872783168364</c:v>
                </c:pt>
                <c:pt idx="5">
                  <c:v>3.5619261144192045</c:v>
                </c:pt>
                <c:pt idx="6">
                  <c:v>2.8700940462841542</c:v>
                </c:pt>
                <c:pt idx="7">
                  <c:v>2.599641294122732</c:v>
                </c:pt>
                <c:pt idx="8">
                  <c:v>2.5001630122952725</c:v>
                </c:pt>
                <c:pt idx="9">
                  <c:v>3.4507766978237764</c:v>
                </c:pt>
                <c:pt idx="10">
                  <c:v>7.4791052262553945</c:v>
                </c:pt>
                <c:pt idx="11">
                  <c:v>11.996714567941424</c:v>
                </c:pt>
                <c:pt idx="12">
                  <c:v>9.8667258158891133</c:v>
                </c:pt>
                <c:pt idx="13">
                  <c:v>7.2618216694437381</c:v>
                </c:pt>
                <c:pt idx="14">
                  <c:v>6.6009772317644195</c:v>
                </c:pt>
                <c:pt idx="15">
                  <c:v>6.6009772317644195</c:v>
                </c:pt>
              </c:numCache>
            </c:numRef>
          </c:val>
        </c:ser>
        <c:gapWidth val="0"/>
        <c:axId val="75961856"/>
        <c:axId val="75963776"/>
      </c:barChart>
      <c:catAx>
        <c:axId val="75961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8380676985881947"/>
              <c:y val="0.912891986062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963776"/>
        <c:crosses val="autoZero"/>
        <c:auto val="1"/>
        <c:lblAlgn val="ctr"/>
        <c:lblOffset val="100"/>
        <c:tickLblSkip val="1"/>
        <c:tickMarkSkip val="1"/>
      </c:catAx>
      <c:valAx>
        <c:axId val="7596377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2085657245682672E-2"/>
              <c:y val="0.114982578397212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96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46</xdr:row>
      <xdr:rowOff>28575</xdr:rowOff>
    </xdr:from>
    <xdr:to>
      <xdr:col>11</xdr:col>
      <xdr:colOff>438150</xdr:colOff>
      <xdr:row>64</xdr:row>
      <xdr:rowOff>19050</xdr:rowOff>
    </xdr:to>
    <xdr:graphicFrame macro="">
      <xdr:nvGraphicFramePr>
        <xdr:cNvPr id="409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46</xdr:row>
      <xdr:rowOff>28575</xdr:rowOff>
    </xdr:from>
    <xdr:to>
      <xdr:col>5</xdr:col>
      <xdr:colOff>504825</xdr:colOff>
      <xdr:row>64</xdr:row>
      <xdr:rowOff>28575</xdr:rowOff>
    </xdr:to>
    <xdr:graphicFrame macro="">
      <xdr:nvGraphicFramePr>
        <xdr:cNvPr id="409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22</xdr:row>
      <xdr:rowOff>28575</xdr:rowOff>
    </xdr:from>
    <xdr:to>
      <xdr:col>11</xdr:col>
      <xdr:colOff>438150</xdr:colOff>
      <xdr:row>40</xdr:row>
      <xdr:rowOff>19050</xdr:rowOff>
    </xdr:to>
    <xdr:graphicFrame macro="">
      <xdr:nvGraphicFramePr>
        <xdr:cNvPr id="50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22</xdr:row>
      <xdr:rowOff>28575</xdr:rowOff>
    </xdr:from>
    <xdr:to>
      <xdr:col>5</xdr:col>
      <xdr:colOff>504825</xdr:colOff>
      <xdr:row>40</xdr:row>
      <xdr:rowOff>28575</xdr:rowOff>
    </xdr:to>
    <xdr:graphicFrame macro="">
      <xdr:nvGraphicFramePr>
        <xdr:cNvPr id="501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46</xdr:row>
      <xdr:rowOff>28575</xdr:rowOff>
    </xdr:from>
    <xdr:to>
      <xdr:col>11</xdr:col>
      <xdr:colOff>438150</xdr:colOff>
      <xdr:row>64</xdr:row>
      <xdr:rowOff>19050</xdr:rowOff>
    </xdr:to>
    <xdr:graphicFrame macro="">
      <xdr:nvGraphicFramePr>
        <xdr:cNvPr id="430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46</xdr:row>
      <xdr:rowOff>28575</xdr:rowOff>
    </xdr:from>
    <xdr:to>
      <xdr:col>5</xdr:col>
      <xdr:colOff>504825</xdr:colOff>
      <xdr:row>64</xdr:row>
      <xdr:rowOff>28575</xdr:rowOff>
    </xdr:to>
    <xdr:graphicFrame macro="">
      <xdr:nvGraphicFramePr>
        <xdr:cNvPr id="430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46</xdr:row>
      <xdr:rowOff>28575</xdr:rowOff>
    </xdr:from>
    <xdr:to>
      <xdr:col>11</xdr:col>
      <xdr:colOff>438150</xdr:colOff>
      <xdr:row>64</xdr:row>
      <xdr:rowOff>19050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46</xdr:row>
      <xdr:rowOff>28575</xdr:rowOff>
    </xdr:from>
    <xdr:to>
      <xdr:col>5</xdr:col>
      <xdr:colOff>504825</xdr:colOff>
      <xdr:row>64</xdr:row>
      <xdr:rowOff>28575</xdr:rowOff>
    </xdr:to>
    <xdr:graphicFrame macro="">
      <xdr:nvGraphicFramePr>
        <xdr:cNvPr id="440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46</xdr:row>
      <xdr:rowOff>28575</xdr:rowOff>
    </xdr:from>
    <xdr:to>
      <xdr:col>11</xdr:col>
      <xdr:colOff>438150</xdr:colOff>
      <xdr:row>64</xdr:row>
      <xdr:rowOff>19050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46</xdr:row>
      <xdr:rowOff>28575</xdr:rowOff>
    </xdr:from>
    <xdr:to>
      <xdr:col>5</xdr:col>
      <xdr:colOff>504825</xdr:colOff>
      <xdr:row>64</xdr:row>
      <xdr:rowOff>28575</xdr:rowOff>
    </xdr:to>
    <xdr:graphicFrame macro="">
      <xdr:nvGraphicFramePr>
        <xdr:cNvPr id="46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46</xdr:row>
      <xdr:rowOff>28575</xdr:rowOff>
    </xdr:from>
    <xdr:to>
      <xdr:col>11</xdr:col>
      <xdr:colOff>438150</xdr:colOff>
      <xdr:row>64</xdr:row>
      <xdr:rowOff>19050</xdr:rowOff>
    </xdr:to>
    <xdr:graphicFrame macro="">
      <xdr:nvGraphicFramePr>
        <xdr:cNvPr id="47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46</xdr:row>
      <xdr:rowOff>28575</xdr:rowOff>
    </xdr:from>
    <xdr:to>
      <xdr:col>5</xdr:col>
      <xdr:colOff>504825</xdr:colOff>
      <xdr:row>64</xdr:row>
      <xdr:rowOff>28575</xdr:rowOff>
    </xdr:to>
    <xdr:graphicFrame macro="">
      <xdr:nvGraphicFramePr>
        <xdr:cNvPr id="471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22</xdr:row>
      <xdr:rowOff>28575</xdr:rowOff>
    </xdr:from>
    <xdr:to>
      <xdr:col>11</xdr:col>
      <xdr:colOff>438150</xdr:colOff>
      <xdr:row>40</xdr:row>
      <xdr:rowOff>19050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22</xdr:row>
      <xdr:rowOff>28575</xdr:rowOff>
    </xdr:from>
    <xdr:to>
      <xdr:col>5</xdr:col>
      <xdr:colOff>504825</xdr:colOff>
      <xdr:row>40</xdr:row>
      <xdr:rowOff>28575</xdr:rowOff>
    </xdr:to>
    <xdr:graphicFrame macro="">
      <xdr:nvGraphicFramePr>
        <xdr:cNvPr id="450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22</xdr:row>
      <xdr:rowOff>28575</xdr:rowOff>
    </xdr:from>
    <xdr:to>
      <xdr:col>11</xdr:col>
      <xdr:colOff>438150</xdr:colOff>
      <xdr:row>40</xdr:row>
      <xdr:rowOff>19050</xdr:rowOff>
    </xdr:to>
    <xdr:graphicFrame macro="">
      <xdr:nvGraphicFramePr>
        <xdr:cNvPr id="48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22</xdr:row>
      <xdr:rowOff>28575</xdr:rowOff>
    </xdr:from>
    <xdr:to>
      <xdr:col>5</xdr:col>
      <xdr:colOff>504825</xdr:colOff>
      <xdr:row>40</xdr:row>
      <xdr:rowOff>28575</xdr:rowOff>
    </xdr:to>
    <xdr:graphicFrame macro="">
      <xdr:nvGraphicFramePr>
        <xdr:cNvPr id="481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22</xdr:row>
      <xdr:rowOff>28575</xdr:rowOff>
    </xdr:from>
    <xdr:to>
      <xdr:col>11</xdr:col>
      <xdr:colOff>438150</xdr:colOff>
      <xdr:row>40</xdr:row>
      <xdr:rowOff>19050</xdr:rowOff>
    </xdr:to>
    <xdr:graphicFrame macro="">
      <xdr:nvGraphicFramePr>
        <xdr:cNvPr id="49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22</xdr:row>
      <xdr:rowOff>28575</xdr:rowOff>
    </xdr:from>
    <xdr:to>
      <xdr:col>5</xdr:col>
      <xdr:colOff>504825</xdr:colOff>
      <xdr:row>40</xdr:row>
      <xdr:rowOff>28575</xdr:rowOff>
    </xdr:to>
    <xdr:graphicFrame macro="">
      <xdr:nvGraphicFramePr>
        <xdr:cNvPr id="491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22</xdr:row>
      <xdr:rowOff>28575</xdr:rowOff>
    </xdr:from>
    <xdr:to>
      <xdr:col>11</xdr:col>
      <xdr:colOff>438150</xdr:colOff>
      <xdr:row>40</xdr:row>
      <xdr:rowOff>19050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22</xdr:row>
      <xdr:rowOff>28575</xdr:rowOff>
    </xdr:from>
    <xdr:to>
      <xdr:col>5</xdr:col>
      <xdr:colOff>504825</xdr:colOff>
      <xdr:row>40</xdr:row>
      <xdr:rowOff>28575</xdr:rowOff>
    </xdr:to>
    <xdr:graphicFrame macro="">
      <xdr:nvGraphicFramePr>
        <xdr:cNvPr id="51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-IS-disque%20de%20travail/Mes%20documents/PUBLICATIONS%20EN%20COURS/MANUEL-edition%20en%20cours/CD-Rom-en%20cours%20de%20validation/Estimations%20age%20enfan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OUVRAGE%20PALEO/ouvrage%20v2/Macintosh%20HDUsers/seguy/manuel%20paleodem%20EN%20COURS%20dec06/Nvelle%20pop%20ref%20cranes-4e%20essa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En%20cours/Pal&#233;od&#233;mo/feuilles%20XL-pal&#233;od&#233;mo/influence%20mod&#232;le%20mor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livre%20JPBA/3e%20ENVOI/USBDISKPROchap%20JPBA/Etude%20Lisieux%20jan06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livre%20JPBA/3e%20ENVOI/FR&#201;NOUVILLE%20avril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%20Folder/SEGUY/En%20cours/Pal&#233;od&#233;mo/Projet%20Antibes/Antibe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OUVRAGE%20PALEO/ouvrage%20v2/ill%20pr%20redac%20chap%20VI-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MARSEILLE/DONNEES%20TRAITEES/Martigues/loi%20mortalit&#233;%20Martigues/lois%20mortalit&#233;%20Martigues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%20Folder/SEGUY/En%20cours/Pal&#233;od&#233;mo/art.%20pal&#233;odemo/Illustrations:Bilpal/variance%20Qx,%20Ex,%20vecteur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/AttachIS/analyse%20dnbrt%20Martigues%201702%20(donnees%203-04-03)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illustrations:&#233;cole/Diff.%20pyramid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PUBLICATIONS%202001-03/Hommage%20&#224;%20Masset/antib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En%20cours/Pal&#233;od&#233;mo/art.%20pal&#233;odemo/Illustrations:Bilpal/influence%20structure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EN%20COURS/Pal&#233;od&#233;mo/Projet%20Antibes/Rapport%20arch&#233;o/Donn&#233;es%20&amp;%20calculs/recenst-1881-pyramide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livre%20JPBA/3e%20ENVOI/Etude%20sites%20avec%20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6!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Pal&#233;od&#233;mo/Rouen-d&#233;m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Pal&#233;od&#233;mo/reprise%20coll%20cranes/Nouvelles%20donn&#233;es%20Lisbonne-L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Pal&#233;od&#233;mo/nvelle%20pop%20ref%20adultes/Nvelle%20pop%20ref%20cranes-4e%20essa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S&#233;guy/projet%20ouvrage%20+%20art/Art.%20vers.%20en%20cours/nvelles%20illust%20:%20&#224;%20voir/illsutration%2011?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Comparaisons%20mat%20lignes%20&amp;%20colonn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%20Folder/SEGUY/En%20cours/Pal&#233;od&#233;mo/Projet%20Antibes/Donn&#233;es%20&amp;%20calculs/recenst-1881-pyramid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matrices%20lignes%20&amp;%20mat%20colonn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Pal&#233;od&#233;mo/nvelle%20pop%20ref%20adultes/Reprise%20Cr&#226;nesCM&amp;IS%204dec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illustrations:&#233;cole/diff%20distri%20vecteurs-exo%20F-C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livre%20JPBA/3e%20ENVOI/LISIEUX%20mai06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ALEODEMO/Pal&#233;od&#233;mo/nvelle%20pop%20ref%20adultes/traitement%20pb%20hommes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illustrations:&#233;cole/art.%20pal&#233;odemo/Illustrations:Bilpal/variance%20Qx,%20Ex,%20vecteur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2001-2006/chap%20Vandermersch%20(MS,%20LB,%20IS,%202004)/elements%20de%20calcul/pal&#233;od&#233;mo%20Martigues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Qualcomm/Eudora%20Pro/Attach/HD%20interneDesktop%20Folder/seguy/illustrations:&#233;cole/modif%20%20vecteur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IS/Mes%20documents/PUBLICATIONS%20EN%20COURS/livre%20JPBA/3e%20ENVOI/QUEBEC%201801-v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rappels de données"/>
      <sheetName val="matrice annuelle dents 11-18"/>
      <sheetName val="matrice annuelle dents 41-48"/>
      <sheetName val="matrice annuelle dents 14-17"/>
      <sheetName val="matrice annuelle dents 44-47"/>
      <sheetName val="matrice annuel dents14-17&amp;44-47"/>
      <sheetName val="matrice quinquennale dents11-18"/>
      <sheetName val="matrice quinquennale dents41-48"/>
      <sheetName val="matrice quinquennale dents14-17"/>
      <sheetName val="matrice quinquennale dents44-47"/>
      <sheetName val="mat quinquen dents14-14&amp;44-47"/>
      <sheetName val="IJ probable dents 11-18"/>
      <sheetName val="IJ probable dents 41-48"/>
      <sheetName val="IJ probable dents 14-17"/>
      <sheetName val="IJ probable dents 44-47 "/>
      <sheetName val="IJ probable dents 14-17&amp;44-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marques"/>
      <sheetName val="coll CM tirage F"/>
      <sheetName val="coll CM tirage H"/>
      <sheetName val="nvelle coll lisbonne H &amp; F"/>
      <sheetName val="coll CM+Lisb2 H "/>
      <sheetName val="coll CM+Lisb2 F"/>
      <sheetName val="Table mort"/>
      <sheetName val="ill pop ref H+F"/>
      <sheetName val="analyse &amp; distrib selon Dx Lisb"/>
      <sheetName val="analyse répartitions"/>
      <sheetName val="NVELLES MATRICES"/>
      <sheetName val="calcul vecteurs"/>
      <sheetName val="calcul vecteurs 2e boucle"/>
      <sheetName val="macro AB calcul age moy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W45">
            <v>16</v>
          </cell>
          <cell r="X45">
            <v>45</v>
          </cell>
          <cell r="Y45">
            <v>43</v>
          </cell>
          <cell r="Z45">
            <v>46</v>
          </cell>
          <cell r="AA45">
            <v>40</v>
          </cell>
          <cell r="AB45">
            <v>36</v>
          </cell>
          <cell r="AC45">
            <v>34</v>
          </cell>
          <cell r="AD45">
            <v>33</v>
          </cell>
          <cell r="AE45">
            <v>34</v>
          </cell>
          <cell r="AF45">
            <v>32</v>
          </cell>
          <cell r="AG45">
            <v>42</v>
          </cell>
          <cell r="AH45">
            <v>32</v>
          </cell>
          <cell r="AI45">
            <v>31</v>
          </cell>
          <cell r="AJ45">
            <v>34</v>
          </cell>
          <cell r="AK45">
            <v>11</v>
          </cell>
        </row>
        <row r="91">
          <cell r="B91">
            <v>18</v>
          </cell>
          <cell r="C91">
            <v>57</v>
          </cell>
          <cell r="D91">
            <v>52</v>
          </cell>
          <cell r="E91">
            <v>43</v>
          </cell>
          <cell r="F91">
            <v>40</v>
          </cell>
          <cell r="G91">
            <v>44</v>
          </cell>
          <cell r="H91">
            <v>53</v>
          </cell>
          <cell r="I91">
            <v>51</v>
          </cell>
          <cell r="J91">
            <v>49</v>
          </cell>
          <cell r="K91">
            <v>32</v>
          </cell>
          <cell r="L91">
            <v>38</v>
          </cell>
          <cell r="M91">
            <v>33</v>
          </cell>
          <cell r="N91">
            <v>33</v>
          </cell>
          <cell r="O91">
            <v>36</v>
          </cell>
          <cell r="P91">
            <v>25</v>
          </cell>
          <cell r="Q91">
            <v>8</v>
          </cell>
        </row>
      </sheetData>
      <sheetData sheetId="9" refreshError="1">
        <row r="98">
          <cell r="G98">
            <v>521</v>
          </cell>
          <cell r="AC98">
            <v>472.99999999999994</v>
          </cell>
          <cell r="AX98">
            <v>994.00000000000011</v>
          </cell>
        </row>
      </sheetData>
      <sheetData sheetId="10" refreshError="1">
        <row r="4">
          <cell r="B4">
            <v>0</v>
          </cell>
        </row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  <row r="40">
          <cell r="B40">
            <v>36</v>
          </cell>
        </row>
        <row r="41">
          <cell r="B41">
            <v>37</v>
          </cell>
        </row>
        <row r="42">
          <cell r="B42">
            <v>38</v>
          </cell>
        </row>
        <row r="43">
          <cell r="B43">
            <v>39</v>
          </cell>
        </row>
        <row r="44">
          <cell r="B44">
            <v>40</v>
          </cell>
        </row>
      </sheetData>
      <sheetData sheetId="11" refreshError="1">
        <row r="24">
          <cell r="C24">
            <v>139</v>
          </cell>
          <cell r="D24">
            <v>19</v>
          </cell>
          <cell r="E24">
            <v>99</v>
          </cell>
          <cell r="F24">
            <v>126</v>
          </cell>
          <cell r="G24">
            <v>64</v>
          </cell>
          <cell r="H24">
            <v>11</v>
          </cell>
        </row>
        <row r="43">
          <cell r="I43">
            <v>25.388645662315493</v>
          </cell>
        </row>
      </sheetData>
      <sheetData sheetId="12" refreshError="1">
        <row r="118">
          <cell r="D118">
            <v>42.204110341778708</v>
          </cell>
          <cell r="F118">
            <v>87.577398950151391</v>
          </cell>
          <cell r="H118">
            <v>112.550733364758</v>
          </cell>
          <cell r="J118">
            <v>111.11800266254214</v>
          </cell>
          <cell r="L118">
            <v>64.758991430926358</v>
          </cell>
          <cell r="N118">
            <v>39.790763249843479</v>
          </cell>
        </row>
      </sheetData>
      <sheetData sheetId="13" refreshError="1">
        <row r="24">
          <cell r="B24">
            <v>458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Gnève I-H"/>
      <sheetName val="ill 2 Genève"/>
      <sheetName val="ill. Genève"/>
      <sheetName val="calculs Ledermann"/>
    </sheetNames>
    <sheetDataSet>
      <sheetData sheetId="0"/>
      <sheetData sheetId="1"/>
      <sheetData sheetId="2"/>
      <sheetData sheetId="3"/>
      <sheetData sheetId="4">
        <row r="54">
          <cell r="E54">
            <v>241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odèles utllisés"/>
      <sheetName val="Xanthos -E20 HF Carole"/>
      <sheetName val="Xanthos IJ &amp; e20 Carole"/>
      <sheetName val="Maubuisson E20F carole"/>
      <sheetName val="démo Antibes "/>
      <sheetName val="Antibes -E20 HF Carole"/>
      <sheetName val="données Lisieux"/>
      <sheetName val="synthèse Lisieux HF Carole"/>
      <sheetName val="Lisieux meilleur modèle Carole"/>
      <sheetName val="Lisieux E20 HF Carole"/>
      <sheetName val="Lisieux IJ HF Carole"/>
      <sheetName val="Lisieux IJ &amp; e20 Carole"/>
      <sheetName val="Lisieux IJ &amp; e20 HF Magali"/>
      <sheetName val="Lisieux e20 H nadège"/>
      <sheetName val="Lisieux E20 F Nadège"/>
    </sheetNames>
    <sheetDataSet>
      <sheetData sheetId="0">
        <row r="2">
          <cell r="B2" t="str">
            <v>s(y-j)</v>
          </cell>
        </row>
        <row r="123">
          <cell r="D123">
            <v>-0.222</v>
          </cell>
        </row>
        <row r="124">
          <cell r="D124">
            <v>-0.74958254186603546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=+0,025"/>
      <sheetName val="modèles util r différent de 0"/>
      <sheetName val="modèles utllisés r=0"/>
      <sheetName val="Frénouville E20 HF Carole "/>
      <sheetName val="Frénouville a20 HF "/>
    </sheetNames>
    <sheetDataSet>
      <sheetData sheetId="0"/>
      <sheetData sheetId="1"/>
      <sheetData sheetId="2"/>
      <sheetData sheetId="3">
        <row r="174">
          <cell r="B174">
            <v>37.9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loi mort. Ant 1881 HF(dt milit)"/>
      <sheetName val="stades Antibes HF"/>
      <sheetName val="vecteurs exo HF-cm.Ant"/>
      <sheetName val="comp. graphique.Ant"/>
      <sheetName val="test khi2. Ant"/>
      <sheetName val="test khi2-bis.Ant"/>
      <sheetName val="Vect avec Lisbonne"/>
      <sheetName val="comp.graph.Lisbonne"/>
      <sheetName val="test khi2.Lisbonne"/>
      <sheetName val="vecteurs exo HF-is"/>
      <sheetName val="var. vecteurs exo HF"/>
      <sheetName val="test -var. Antibes"/>
      <sheetName val="compar avec var."/>
      <sheetName val="vecteurs exo HF-is-2"/>
      <sheetName val="Feuil3"/>
      <sheetName val="illustrat 2"/>
      <sheetName val="prépa pyramides"/>
      <sheetName val="stat 1790-1990"/>
      <sheetName val="pyr annuelle 1881"/>
      <sheetName val="illust."/>
      <sheetName val="illustrat.1"/>
      <sheetName val="représent."/>
      <sheetName val="Liste nominativ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8">
          <cell r="C8">
            <v>23</v>
          </cell>
        </row>
        <row r="9">
          <cell r="C9">
            <v>24</v>
          </cell>
        </row>
        <row r="10">
          <cell r="C10">
            <v>35</v>
          </cell>
        </row>
        <row r="11">
          <cell r="C11">
            <v>50</v>
          </cell>
        </row>
        <row r="12">
          <cell r="C12">
            <v>36</v>
          </cell>
        </row>
        <row r="13">
          <cell r="C13">
            <v>26</v>
          </cell>
        </row>
        <row r="14">
          <cell r="C14">
            <v>37</v>
          </cell>
        </row>
        <row r="15">
          <cell r="C15">
            <v>22</v>
          </cell>
        </row>
        <row r="16">
          <cell r="C16">
            <v>25</v>
          </cell>
        </row>
        <row r="17">
          <cell r="C17">
            <v>42</v>
          </cell>
        </row>
        <row r="18">
          <cell r="C18">
            <v>35</v>
          </cell>
        </row>
        <row r="19">
          <cell r="C19">
            <v>28</v>
          </cell>
        </row>
        <row r="20">
          <cell r="C20">
            <v>31</v>
          </cell>
        </row>
        <row r="21">
          <cell r="C21">
            <v>21</v>
          </cell>
        </row>
        <row r="22">
          <cell r="C22">
            <v>33</v>
          </cell>
        </row>
        <row r="23">
          <cell r="C23">
            <v>32</v>
          </cell>
        </row>
        <row r="24">
          <cell r="C24">
            <v>40</v>
          </cell>
        </row>
        <row r="25">
          <cell r="C25">
            <v>29</v>
          </cell>
        </row>
        <row r="26">
          <cell r="C26">
            <v>50</v>
          </cell>
        </row>
        <row r="27">
          <cell r="C27">
            <v>26</v>
          </cell>
        </row>
        <row r="28">
          <cell r="C28">
            <v>33</v>
          </cell>
        </row>
        <row r="29">
          <cell r="C29">
            <v>34</v>
          </cell>
        </row>
        <row r="30">
          <cell r="C30">
            <v>23</v>
          </cell>
        </row>
        <row r="31">
          <cell r="C31">
            <v>25</v>
          </cell>
        </row>
        <row r="32">
          <cell r="C32">
            <v>36</v>
          </cell>
          <cell r="K32">
            <v>-82</v>
          </cell>
        </row>
        <row r="33">
          <cell r="C33">
            <v>31</v>
          </cell>
          <cell r="K33">
            <v>-171</v>
          </cell>
        </row>
        <row r="34">
          <cell r="C34">
            <v>30</v>
          </cell>
          <cell r="K34">
            <v>-161</v>
          </cell>
        </row>
        <row r="35">
          <cell r="C35">
            <v>17</v>
          </cell>
          <cell r="K35">
            <v>-155</v>
          </cell>
        </row>
        <row r="36">
          <cell r="C36">
            <v>25</v>
          </cell>
          <cell r="K36">
            <v>-166</v>
          </cell>
        </row>
        <row r="37">
          <cell r="C37">
            <v>26</v>
          </cell>
          <cell r="K37">
            <v>-139</v>
          </cell>
        </row>
        <row r="38">
          <cell r="C38">
            <v>29</v>
          </cell>
          <cell r="K38">
            <v>-145</v>
          </cell>
        </row>
        <row r="39">
          <cell r="C39">
            <v>33</v>
          </cell>
          <cell r="K39">
            <v>-153</v>
          </cell>
        </row>
        <row r="40">
          <cell r="C40">
            <v>32</v>
          </cell>
          <cell r="K40">
            <v>-166</v>
          </cell>
        </row>
        <row r="41">
          <cell r="C41">
            <v>35</v>
          </cell>
          <cell r="K41">
            <v>-150</v>
          </cell>
        </row>
        <row r="42">
          <cell r="C42">
            <v>28</v>
          </cell>
          <cell r="K42">
            <v>-130</v>
          </cell>
        </row>
        <row r="43">
          <cell r="C43">
            <v>31</v>
          </cell>
          <cell r="K43">
            <v>-132</v>
          </cell>
        </row>
        <row r="44">
          <cell r="C44">
            <v>31</v>
          </cell>
          <cell r="K44">
            <v>-126</v>
          </cell>
        </row>
        <row r="45">
          <cell r="C45">
            <v>28</v>
          </cell>
          <cell r="K45">
            <v>-106</v>
          </cell>
        </row>
        <row r="46">
          <cell r="C46">
            <v>35</v>
          </cell>
          <cell r="K46">
            <v>-84</v>
          </cell>
        </row>
        <row r="47">
          <cell r="C47">
            <v>34</v>
          </cell>
          <cell r="K47">
            <v>-54</v>
          </cell>
        </row>
        <row r="48">
          <cell r="C48">
            <v>42</v>
          </cell>
          <cell r="K48">
            <v>-39</v>
          </cell>
        </row>
        <row r="49">
          <cell r="C49">
            <v>29</v>
          </cell>
          <cell r="K49">
            <v>-10</v>
          </cell>
        </row>
        <row r="50">
          <cell r="C50">
            <v>26</v>
          </cell>
          <cell r="K50">
            <v>-2</v>
          </cell>
        </row>
        <row r="51">
          <cell r="C51">
            <v>22</v>
          </cell>
        </row>
        <row r="52">
          <cell r="C52">
            <v>32</v>
          </cell>
        </row>
        <row r="53">
          <cell r="C53">
            <v>42</v>
          </cell>
        </row>
        <row r="54">
          <cell r="C54">
            <v>27</v>
          </cell>
        </row>
        <row r="55">
          <cell r="C55">
            <v>27</v>
          </cell>
        </row>
        <row r="56">
          <cell r="C56">
            <v>18</v>
          </cell>
        </row>
        <row r="57">
          <cell r="C57">
            <v>27</v>
          </cell>
        </row>
        <row r="58">
          <cell r="C58">
            <v>35</v>
          </cell>
        </row>
        <row r="59">
          <cell r="C59">
            <v>28</v>
          </cell>
        </row>
        <row r="60">
          <cell r="C60">
            <v>22</v>
          </cell>
        </row>
        <row r="61">
          <cell r="C61">
            <v>21</v>
          </cell>
        </row>
        <row r="62">
          <cell r="C62">
            <v>27</v>
          </cell>
        </row>
        <row r="63">
          <cell r="C63">
            <v>22</v>
          </cell>
        </row>
        <row r="64">
          <cell r="C64">
            <v>32</v>
          </cell>
        </row>
        <row r="65">
          <cell r="C65">
            <v>30</v>
          </cell>
        </row>
        <row r="66">
          <cell r="C66">
            <v>26</v>
          </cell>
        </row>
        <row r="67">
          <cell r="C67">
            <v>17</v>
          </cell>
        </row>
        <row r="68">
          <cell r="C68">
            <v>36</v>
          </cell>
        </row>
        <row r="69">
          <cell r="C69">
            <v>23</v>
          </cell>
        </row>
        <row r="70">
          <cell r="C70">
            <v>24</v>
          </cell>
        </row>
        <row r="71">
          <cell r="C71">
            <v>15</v>
          </cell>
        </row>
        <row r="72">
          <cell r="C72">
            <v>24</v>
          </cell>
        </row>
        <row r="73">
          <cell r="C73">
            <v>25</v>
          </cell>
        </row>
        <row r="74">
          <cell r="C74">
            <v>23</v>
          </cell>
        </row>
        <row r="75">
          <cell r="C75">
            <v>19</v>
          </cell>
        </row>
        <row r="76">
          <cell r="C76">
            <v>28</v>
          </cell>
        </row>
        <row r="77">
          <cell r="C77">
            <v>10</v>
          </cell>
        </row>
        <row r="78">
          <cell r="C78">
            <v>19</v>
          </cell>
        </row>
        <row r="79">
          <cell r="C79">
            <v>16</v>
          </cell>
        </row>
        <row r="80">
          <cell r="C80">
            <v>11</v>
          </cell>
        </row>
        <row r="81">
          <cell r="C81">
            <v>15</v>
          </cell>
        </row>
        <row r="82">
          <cell r="C82">
            <v>10</v>
          </cell>
        </row>
        <row r="83">
          <cell r="C83">
            <v>11</v>
          </cell>
        </row>
        <row r="84">
          <cell r="C84">
            <v>9</v>
          </cell>
        </row>
        <row r="85">
          <cell r="C85">
            <v>9</v>
          </cell>
        </row>
        <row r="86">
          <cell r="C86">
            <v>8</v>
          </cell>
        </row>
        <row r="87">
          <cell r="C87">
            <v>8</v>
          </cell>
        </row>
        <row r="88">
          <cell r="C88">
            <v>13</v>
          </cell>
        </row>
        <row r="89">
          <cell r="C89">
            <v>6</v>
          </cell>
        </row>
        <row r="90">
          <cell r="C90">
            <v>4</v>
          </cell>
        </row>
        <row r="91">
          <cell r="C91">
            <v>2</v>
          </cell>
        </row>
        <row r="92">
          <cell r="C92">
            <v>5</v>
          </cell>
        </row>
        <row r="93">
          <cell r="C93">
            <v>2</v>
          </cell>
        </row>
        <row r="94">
          <cell r="C94">
            <v>1</v>
          </cell>
        </row>
        <row r="96">
          <cell r="C96">
            <v>1</v>
          </cell>
        </row>
        <row r="97">
          <cell r="C97">
            <v>1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M rep age&amp;coeff observée"/>
      <sheetName val="lissage sur ages annuels"/>
      <sheetName val="coll lisb2"/>
      <sheetName val="Données Lisbonne"/>
      <sheetName val="Pyr ages Lisbonne"/>
      <sheetName val="Table mort"/>
      <sheetName val="échant CM&amp;Lisb2"/>
      <sheetName val="correction cs H"/>
      <sheetName val="ill schéma synost H F"/>
      <sheetName val="cs HF plus de 60 ans"/>
      <sheetName val="ill pop ref Lisb H+F"/>
      <sheetName val="ill pop neutre H+F "/>
      <sheetName val="analyse rép HF équipondéré"/>
      <sheetName val="échant CM"/>
      <sheetName val="regroup en stades par CM"/>
      <sheetName val="MATRICES HF équipondérées"/>
      <sheetName val="tabl contingences"/>
      <sheetName val="ill Matrices IS"/>
      <sheetName val="ex archéol"/>
      <sheetName val="calcul vecteurs HF équipond"/>
      <sheetName val="dx enfants"/>
      <sheetName val="Feuil3"/>
      <sheetName val="Feuil8"/>
      <sheetName val="ex archéol 5 ans"/>
      <sheetName val="calcul matrices Pop Lisbon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9">
          <cell r="D59">
            <v>937</v>
          </cell>
          <cell r="E59">
            <v>4524.0857142857149</v>
          </cell>
          <cell r="F59">
            <v>551.40050483978882</v>
          </cell>
        </row>
      </sheetData>
      <sheetData sheetId="14"/>
      <sheetData sheetId="15"/>
      <sheetData sheetId="16"/>
      <sheetData sheetId="17"/>
      <sheetData sheetId="18"/>
      <sheetData sheetId="19">
        <row r="141">
          <cell r="C141">
            <v>158</v>
          </cell>
          <cell r="D141">
            <v>89.100000000000009</v>
          </cell>
          <cell r="E141">
            <v>142.30000000000001</v>
          </cell>
          <cell r="F141">
            <v>68.599999999999994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BMS Martigues"/>
      <sheetName val="pyr des âges 1702 rectifiée (a)"/>
      <sheetName val="pyr des âges 1702 rectifiée (b)"/>
      <sheetName val="estimation pop 1716-18, 1720-21"/>
      <sheetName val="pop moyenne pdt Peste "/>
      <sheetName val="décès par peste"/>
      <sheetName val="décès avant peste"/>
      <sheetName val="décès 1716-18"/>
      <sheetName val="taux mortalité 1716-18"/>
      <sheetName val="taux mortalité peste (hum)"/>
      <sheetName val="Qx Martigues Peste (HF, H, F)"/>
      <sheetName val="synthèse"/>
      <sheetName val="mortalité par peste"/>
      <sheetName val="mortalité par peste (redressée)"/>
      <sheetName val="Feuil3"/>
    </sheetNames>
    <sheetDataSet>
      <sheetData sheetId="0"/>
      <sheetData sheetId="1"/>
      <sheetData sheetId="2"/>
      <sheetData sheetId="3"/>
      <sheetData sheetId="4">
        <row r="4">
          <cell r="E4">
            <v>1.0497156473246916</v>
          </cell>
          <cell r="G4">
            <v>1.0570168479827207</v>
          </cell>
        </row>
        <row r="22">
          <cell r="L22">
            <v>52.833724561883841</v>
          </cell>
          <cell r="R22">
            <v>29.39513642876242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G4">
            <v>0.625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var. Q(x) et E(x)"/>
      <sheetName val="var. vect.exo HF"/>
      <sheetName val="var. vect. décen F (iS) v.1"/>
      <sheetName val="test var. vect. décen v.1"/>
      <sheetName val="var.-vecteurs décen. v.2"/>
      <sheetName val="test -var.vect décen. v.2"/>
      <sheetName val="var.-vecteurs décen-v.3"/>
      <sheetName val="var.-vecteurs quiquen F(iS) v.1"/>
      <sheetName val="var.-vecteurs quiquen-v.2"/>
      <sheetName val="var.-vecteurs quiquen-v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1">
          <cell r="M61">
            <v>3.0667450970362831</v>
          </cell>
        </row>
        <row r="67">
          <cell r="M67">
            <v>2.8715974291101105</v>
          </cell>
        </row>
        <row r="81">
          <cell r="P81">
            <v>311.49149519715331</v>
          </cell>
        </row>
      </sheetData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yr ages données brutes"/>
      <sheetName val="analyse ages annuels "/>
      <sheetName val="analyse ages quinquennaux"/>
      <sheetName val="pyr ages données brutes (5ans)"/>
      <sheetName val="corrections ages (2)"/>
      <sheetName val="pyr des âges rectifiée (2)"/>
      <sheetName val="pyr des âges rectifiée (3)"/>
      <sheetName val="correction ages quinquennaux(1)"/>
      <sheetName val="correction ages quinquennaux(2)"/>
      <sheetName val="correction ages quinquen (hum)"/>
    </sheetNames>
    <sheetDataSet>
      <sheetData sheetId="0">
        <row r="2">
          <cell r="D2">
            <v>-1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yr Mb"/>
      <sheetName val="Antibes"/>
      <sheetName val="pyr pays"/>
      <sheetName val="Illust."/>
      <sheetName val="sex ratio"/>
    </sheetNames>
    <sheetDataSet>
      <sheetData sheetId="0"/>
      <sheetData sheetId="1" refreshError="1"/>
      <sheetData sheetId="2">
        <row r="26">
          <cell r="B26" t="str">
            <v>Pyr proportionnelle</v>
          </cell>
        </row>
        <row r="27">
          <cell r="B27" t="str">
            <v xml:space="preserve">Hommes </v>
          </cell>
        </row>
        <row r="28">
          <cell r="B28">
            <v>-6.8636796949475691</v>
          </cell>
        </row>
        <row r="29">
          <cell r="B29">
            <v>-6.2917063870352719</v>
          </cell>
        </row>
        <row r="30">
          <cell r="B30">
            <v>-6.4823641563393704</v>
          </cell>
        </row>
        <row r="31">
          <cell r="B31">
            <v>-7.6739752144899906</v>
          </cell>
        </row>
        <row r="32">
          <cell r="B32">
            <v>-8.2459485224022888</v>
          </cell>
        </row>
        <row r="33">
          <cell r="B33">
            <v>-7.912297426120114</v>
          </cell>
        </row>
        <row r="34">
          <cell r="B34">
            <v>-7.7693040991420395</v>
          </cell>
        </row>
        <row r="35">
          <cell r="B35">
            <v>-7.4833174451858913</v>
          </cell>
        </row>
        <row r="36">
          <cell r="B36">
            <v>-7.7693040991420395</v>
          </cell>
        </row>
        <row r="37">
          <cell r="B37">
            <v>-6.1010486177311725</v>
          </cell>
        </row>
        <row r="38">
          <cell r="B38">
            <v>-4.7187797902764537</v>
          </cell>
        </row>
        <row r="39">
          <cell r="B39">
            <v>-4.3851286939942797</v>
          </cell>
        </row>
        <row r="40">
          <cell r="B40">
            <v>-4.5757864632983791</v>
          </cell>
        </row>
        <row r="41">
          <cell r="B41">
            <v>-4.6711153479504288</v>
          </cell>
        </row>
        <row r="42">
          <cell r="B42">
            <v>-3.8131553860819829</v>
          </cell>
        </row>
        <row r="43">
          <cell r="B43">
            <v>-2.7168732125834127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llust."/>
      <sheetName val="illustrat 2"/>
      <sheetName val="dx et DX"/>
      <sheetName val="représent."/>
      <sheetName val="vecteurs exo HF-cm.Ant"/>
      <sheetName val="Liste nominative"/>
      <sheetName val="stat NMD"/>
      <sheetName val="rép.décès"/>
      <sheetName val="stat 1790-1990"/>
      <sheetName val="stat pop 1877-1897"/>
      <sheetName val="rct 1876-1886"/>
      <sheetName val="pyr annuelle 1881"/>
      <sheetName val="pyr quinq 1881"/>
      <sheetName val="prépa pyramides"/>
      <sheetName val="pyr ok-1881"/>
      <sheetName val="prépa pyr avec milit"/>
      <sheetName val="loi mortalité 1881 HF(ss milt)"/>
      <sheetName val="loi mort HF avec milit-ok"/>
      <sheetName val="loi mortalité 1881 HF(et milit)"/>
      <sheetName val="loi mortalité 1881 H (et milit)"/>
      <sheetName val="loi mortalité 1881 F"/>
      <sheetName val="loi mort Ant 1881-Chiang"/>
      <sheetName val="dispersion Qx"/>
      <sheetName val="loi mort à 95%"/>
      <sheetName val="écart-type"/>
      <sheetName val="mortalité différentielle"/>
      <sheetName val="loi mortalité 1896 HF(et milit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E6">
            <v>-1</v>
          </cell>
        </row>
        <row r="7">
          <cell r="K7">
            <v>-168</v>
          </cell>
        </row>
        <row r="8">
          <cell r="K8">
            <v>-152</v>
          </cell>
        </row>
        <row r="9">
          <cell r="K9">
            <v>-148</v>
          </cell>
        </row>
        <row r="10">
          <cell r="K10">
            <v>-177</v>
          </cell>
        </row>
        <row r="11">
          <cell r="K11">
            <v>-151</v>
          </cell>
        </row>
        <row r="12">
          <cell r="K12">
            <v>-129</v>
          </cell>
        </row>
        <row r="13">
          <cell r="K13">
            <v>-157</v>
          </cell>
        </row>
        <row r="14">
          <cell r="K14">
            <v>-159</v>
          </cell>
        </row>
        <row r="15">
          <cell r="K15">
            <v>-151</v>
          </cell>
        </row>
        <row r="16">
          <cell r="K16">
            <v>-141</v>
          </cell>
        </row>
        <row r="17">
          <cell r="K17">
            <v>-133</v>
          </cell>
        </row>
        <row r="18">
          <cell r="K18">
            <v>-127</v>
          </cell>
        </row>
        <row r="19">
          <cell r="K19">
            <v>-122</v>
          </cell>
        </row>
        <row r="20">
          <cell r="K20">
            <v>-105</v>
          </cell>
        </row>
        <row r="21">
          <cell r="K21">
            <v>-71</v>
          </cell>
        </row>
        <row r="22">
          <cell r="K22">
            <v>-45</v>
          </cell>
        </row>
        <row r="23">
          <cell r="K23">
            <v>-30</v>
          </cell>
        </row>
        <row r="24">
          <cell r="K24">
            <v>-5</v>
          </cell>
        </row>
        <row r="25">
          <cell r="K25">
            <v>0</v>
          </cell>
        </row>
        <row r="32">
          <cell r="K32">
            <v>-82</v>
          </cell>
        </row>
        <row r="33">
          <cell r="K33">
            <v>-171</v>
          </cell>
        </row>
        <row r="34">
          <cell r="K34">
            <v>-161</v>
          </cell>
        </row>
        <row r="35">
          <cell r="K35">
            <v>-155</v>
          </cell>
        </row>
        <row r="36">
          <cell r="K36">
            <v>-166</v>
          </cell>
        </row>
        <row r="37">
          <cell r="K37">
            <v>-139</v>
          </cell>
        </row>
        <row r="38">
          <cell r="K38">
            <v>-145</v>
          </cell>
        </row>
        <row r="39">
          <cell r="K39">
            <v>-153</v>
          </cell>
        </row>
        <row r="40">
          <cell r="K40">
            <v>-166</v>
          </cell>
        </row>
        <row r="41">
          <cell r="K41">
            <v>-150</v>
          </cell>
        </row>
        <row r="42">
          <cell r="K42">
            <v>-130</v>
          </cell>
        </row>
        <row r="43">
          <cell r="K43">
            <v>-132</v>
          </cell>
        </row>
        <row r="44">
          <cell r="K44">
            <v>-126</v>
          </cell>
        </row>
        <row r="45">
          <cell r="K45">
            <v>-106</v>
          </cell>
        </row>
        <row r="46">
          <cell r="K46">
            <v>-84</v>
          </cell>
        </row>
        <row r="47">
          <cell r="K47">
            <v>-54</v>
          </cell>
        </row>
        <row r="48">
          <cell r="K48">
            <v>-39</v>
          </cell>
        </row>
        <row r="49">
          <cell r="K49">
            <v>-10</v>
          </cell>
        </row>
        <row r="50">
          <cell r="K50">
            <v>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Illustrations "/>
      <sheetName val="pop france 1740 &amp;1995"/>
      <sheetName val="fig 1 à 4"/>
      <sheetName val="mortalité 1740-49 et 1995"/>
      <sheetName val="calculs pr France 1995"/>
      <sheetName val="calculs pr France 1740"/>
      <sheetName val="prépa fig 6, 7, 8, 9"/>
      <sheetName val="fig 6, 7, 8, 9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>
        <row r="26">
          <cell r="C26">
            <v>29766772</v>
          </cell>
        </row>
        <row r="32">
          <cell r="A32">
            <v>-1</v>
          </cell>
        </row>
      </sheetData>
      <sheetData sheetId="3" refreshError="1"/>
      <sheetData sheetId="4"/>
      <sheetData sheetId="5" refreshError="1"/>
      <sheetData sheetId="6">
        <row r="3">
          <cell r="B3" t="str">
            <v>Hommes</v>
          </cell>
        </row>
        <row r="4">
          <cell r="B4">
            <v>1571000</v>
          </cell>
        </row>
        <row r="5">
          <cell r="B5">
            <v>1341000</v>
          </cell>
        </row>
        <row r="6">
          <cell r="B6">
            <v>1125000</v>
          </cell>
        </row>
        <row r="7">
          <cell r="B7">
            <v>1079000</v>
          </cell>
        </row>
        <row r="8">
          <cell r="B8">
            <v>964000</v>
          </cell>
        </row>
        <row r="9">
          <cell r="B9">
            <v>948000</v>
          </cell>
        </row>
        <row r="10">
          <cell r="B10">
            <v>897000</v>
          </cell>
        </row>
        <row r="11">
          <cell r="B11">
            <v>898000</v>
          </cell>
        </row>
        <row r="12">
          <cell r="B12">
            <v>699000</v>
          </cell>
        </row>
        <row r="13">
          <cell r="B13">
            <v>624000</v>
          </cell>
        </row>
        <row r="14">
          <cell r="B14">
            <v>503000</v>
          </cell>
        </row>
        <row r="15">
          <cell r="B15">
            <v>470000</v>
          </cell>
        </row>
        <row r="16">
          <cell r="B16">
            <v>344000</v>
          </cell>
        </row>
        <row r="17">
          <cell r="B17">
            <v>275000</v>
          </cell>
        </row>
        <row r="18">
          <cell r="B18">
            <v>176000</v>
          </cell>
        </row>
        <row r="19">
          <cell r="B19">
            <v>107000</v>
          </cell>
        </row>
        <row r="20">
          <cell r="B20">
            <v>31000</v>
          </cell>
        </row>
        <row r="21">
          <cell r="B21">
            <v>19000</v>
          </cell>
        </row>
        <row r="22">
          <cell r="B22">
            <v>6000</v>
          </cell>
        </row>
        <row r="23">
          <cell r="B23">
            <v>2000</v>
          </cell>
        </row>
      </sheetData>
      <sheetData sheetId="7">
        <row r="24">
          <cell r="C24">
            <v>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Liste nominative"/>
      <sheetName val="pop cptée à part"/>
      <sheetName val="pour calculs"/>
      <sheetName val="prépa pyramides"/>
      <sheetName val="Pyramide Antibes 1881"/>
      <sheetName val="prépa pyr avec milit"/>
      <sheetName val="Pyr Antibes 1881 avec milit.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6">
          <cell r="E6">
            <v>-1</v>
          </cell>
        </row>
        <row r="8">
          <cell r="C8">
            <v>23</v>
          </cell>
        </row>
        <row r="9">
          <cell r="C9">
            <v>24</v>
          </cell>
        </row>
        <row r="10">
          <cell r="C10">
            <v>35</v>
          </cell>
        </row>
        <row r="11">
          <cell r="C11">
            <v>50</v>
          </cell>
        </row>
        <row r="12">
          <cell r="C12">
            <v>37</v>
          </cell>
        </row>
        <row r="13">
          <cell r="C13">
            <v>27</v>
          </cell>
        </row>
        <row r="14">
          <cell r="C14">
            <v>38</v>
          </cell>
        </row>
        <row r="15">
          <cell r="C15">
            <v>22</v>
          </cell>
        </row>
        <row r="16">
          <cell r="C16">
            <v>26</v>
          </cell>
        </row>
        <row r="17">
          <cell r="C17">
            <v>42</v>
          </cell>
        </row>
        <row r="18">
          <cell r="C18">
            <v>37</v>
          </cell>
        </row>
        <row r="19">
          <cell r="C19">
            <v>30</v>
          </cell>
        </row>
        <row r="20">
          <cell r="C20">
            <v>31</v>
          </cell>
        </row>
        <row r="21">
          <cell r="C21">
            <v>23</v>
          </cell>
        </row>
        <row r="22">
          <cell r="C22">
            <v>38</v>
          </cell>
        </row>
        <row r="23">
          <cell r="C23">
            <v>35</v>
          </cell>
        </row>
        <row r="24">
          <cell r="C24">
            <v>43</v>
          </cell>
        </row>
        <row r="25">
          <cell r="C25">
            <v>33</v>
          </cell>
        </row>
        <row r="26">
          <cell r="C26">
            <v>51</v>
          </cell>
        </row>
        <row r="27">
          <cell r="C27">
            <v>35</v>
          </cell>
        </row>
        <row r="28">
          <cell r="C28">
            <v>39</v>
          </cell>
        </row>
        <row r="29">
          <cell r="C29">
            <v>93</v>
          </cell>
        </row>
        <row r="30">
          <cell r="C30">
            <v>232</v>
          </cell>
        </row>
        <row r="31">
          <cell r="C31">
            <v>55</v>
          </cell>
        </row>
        <row r="32">
          <cell r="C32">
            <v>64</v>
          </cell>
        </row>
        <row r="33">
          <cell r="C33">
            <v>68</v>
          </cell>
        </row>
        <row r="34">
          <cell r="C34">
            <v>70</v>
          </cell>
        </row>
        <row r="35">
          <cell r="C35">
            <v>55</v>
          </cell>
        </row>
        <row r="36">
          <cell r="C36">
            <v>36</v>
          </cell>
        </row>
        <row r="37">
          <cell r="C37">
            <v>35</v>
          </cell>
        </row>
        <row r="38">
          <cell r="C38">
            <v>42</v>
          </cell>
        </row>
        <row r="39">
          <cell r="C39">
            <v>45</v>
          </cell>
        </row>
        <row r="40">
          <cell r="C40">
            <v>38</v>
          </cell>
        </row>
        <row r="41">
          <cell r="C41">
            <v>41</v>
          </cell>
        </row>
        <row r="42">
          <cell r="C42">
            <v>30</v>
          </cell>
        </row>
        <row r="43">
          <cell r="C43">
            <v>32</v>
          </cell>
        </row>
        <row r="44">
          <cell r="C44">
            <v>32</v>
          </cell>
        </row>
        <row r="45">
          <cell r="C45">
            <v>30</v>
          </cell>
        </row>
        <row r="46">
          <cell r="C46">
            <v>37</v>
          </cell>
        </row>
        <row r="47">
          <cell r="C47">
            <v>35</v>
          </cell>
        </row>
        <row r="48">
          <cell r="C48">
            <v>44</v>
          </cell>
        </row>
        <row r="49">
          <cell r="C49">
            <v>31</v>
          </cell>
        </row>
        <row r="50">
          <cell r="C50">
            <v>27</v>
          </cell>
        </row>
        <row r="51">
          <cell r="C51">
            <v>23</v>
          </cell>
        </row>
        <row r="52">
          <cell r="C52">
            <v>33</v>
          </cell>
        </row>
        <row r="53">
          <cell r="C53">
            <v>43</v>
          </cell>
        </row>
        <row r="54">
          <cell r="C54">
            <v>28</v>
          </cell>
        </row>
        <row r="55">
          <cell r="C55">
            <v>27</v>
          </cell>
        </row>
        <row r="56">
          <cell r="C56">
            <v>19</v>
          </cell>
        </row>
        <row r="57">
          <cell r="C57">
            <v>27</v>
          </cell>
        </row>
        <row r="58">
          <cell r="C58">
            <v>38</v>
          </cell>
        </row>
        <row r="59">
          <cell r="C59">
            <v>29</v>
          </cell>
        </row>
        <row r="60">
          <cell r="C60">
            <v>22</v>
          </cell>
        </row>
        <row r="61">
          <cell r="C61">
            <v>22</v>
          </cell>
        </row>
        <row r="62">
          <cell r="C62">
            <v>28</v>
          </cell>
        </row>
        <row r="63">
          <cell r="C63">
            <v>22</v>
          </cell>
        </row>
        <row r="64">
          <cell r="C64">
            <v>32</v>
          </cell>
        </row>
        <row r="65">
          <cell r="C65">
            <v>30</v>
          </cell>
        </row>
        <row r="66">
          <cell r="C66">
            <v>26</v>
          </cell>
        </row>
        <row r="67">
          <cell r="C67">
            <v>17</v>
          </cell>
        </row>
        <row r="68">
          <cell r="C68">
            <v>36</v>
          </cell>
        </row>
        <row r="69">
          <cell r="C69">
            <v>23</v>
          </cell>
        </row>
        <row r="70">
          <cell r="C70">
            <v>24</v>
          </cell>
        </row>
        <row r="71">
          <cell r="C71">
            <v>15</v>
          </cell>
        </row>
        <row r="72">
          <cell r="C72">
            <v>24</v>
          </cell>
        </row>
        <row r="73">
          <cell r="C73">
            <v>25</v>
          </cell>
        </row>
        <row r="74">
          <cell r="C74">
            <v>23</v>
          </cell>
        </row>
        <row r="75">
          <cell r="C75">
            <v>19</v>
          </cell>
        </row>
        <row r="76">
          <cell r="C76">
            <v>28</v>
          </cell>
        </row>
        <row r="77">
          <cell r="C77">
            <v>10</v>
          </cell>
        </row>
        <row r="78">
          <cell r="C78">
            <v>19</v>
          </cell>
        </row>
        <row r="79">
          <cell r="C79">
            <v>16</v>
          </cell>
        </row>
        <row r="80">
          <cell r="C80">
            <v>11</v>
          </cell>
        </row>
        <row r="81">
          <cell r="C81">
            <v>15</v>
          </cell>
        </row>
        <row r="82">
          <cell r="C82">
            <v>10</v>
          </cell>
        </row>
        <row r="83">
          <cell r="C83">
            <v>11</v>
          </cell>
        </row>
        <row r="84">
          <cell r="C84">
            <v>9</v>
          </cell>
        </row>
        <row r="85">
          <cell r="C85">
            <v>9</v>
          </cell>
        </row>
        <row r="86">
          <cell r="C86">
            <v>8</v>
          </cell>
        </row>
        <row r="87">
          <cell r="C87">
            <v>8</v>
          </cell>
        </row>
        <row r="88">
          <cell r="C88">
            <v>13</v>
          </cell>
        </row>
        <row r="89">
          <cell r="C89">
            <v>6</v>
          </cell>
        </row>
        <row r="90">
          <cell r="C90">
            <v>4</v>
          </cell>
        </row>
        <row r="91">
          <cell r="C91">
            <v>2</v>
          </cell>
        </row>
        <row r="92">
          <cell r="C92">
            <v>5</v>
          </cell>
        </row>
        <row r="93">
          <cell r="C93">
            <v>2</v>
          </cell>
        </row>
        <row r="94">
          <cell r="C94">
            <v>1</v>
          </cell>
        </row>
        <row r="96">
          <cell r="C96">
            <v>1</v>
          </cell>
        </row>
        <row r="97">
          <cell r="C97">
            <v>1</v>
          </cell>
        </row>
      </sheetData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odèles utllisés r=0 (2)"/>
      <sheetName val="modèles utllisés r=0"/>
      <sheetName val="test Quebec 1801H"/>
      <sheetName val="Lisieux IJ HF Carole (2)"/>
      <sheetName val="Lisieux IJ &amp; e20 Carole (2)"/>
      <sheetName val="Xanthos -E20 HF Carole"/>
      <sheetName val="Xanthos IJ &amp; e20 Carole"/>
      <sheetName val="Antibes -E20 HF Carole"/>
      <sheetName val="données Lisieux"/>
      <sheetName val="synthèse Lisieux HF Carole"/>
      <sheetName val="Lisieux E20 HF Carole"/>
      <sheetName val="Lisieux IJ HF Carole"/>
      <sheetName val="Lisieux IJ &amp; e20 Carole"/>
      <sheetName val="Lisieux IJ &amp; e20 HF Magali"/>
      <sheetName val="Lisieux e20 H nadège"/>
      <sheetName val="Lisieux E20 F Nadè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>
            <v>-0.89619627904404309</v>
          </cell>
        </row>
        <row r="4">
          <cell r="B4">
            <v>208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répa fig 8 et 9 OK"/>
      <sheetName val="pop france 1750 &amp;1995"/>
      <sheetName val="mortalité 1740-49"/>
      <sheetName val="calculs pr France 1995"/>
      <sheetName val="calculs pr France 1750"/>
    </sheetNames>
    <sheetDataSet>
      <sheetData sheetId="0">
        <row r="2">
          <cell r="G2" t="str">
            <v>Age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ources"/>
      <sheetName val="adultes stades CM-LB &amp; IS"/>
      <sheetName val="adultes"/>
      <sheetName val="enfants"/>
      <sheetName val="nouveaux stades-LB"/>
      <sheetName val="cs et stades-IS"/>
      <sheetName val="matrice CM-Rouen"/>
      <sheetName val="matrice IS-Rouen"/>
      <sheetName val="Feuil1"/>
      <sheetName val="matrice colonne Manuel brute"/>
      <sheetName val="matrice colonne juillet 07"/>
      <sheetName val="essai matrice juillet 07"/>
      <sheetName val="Hommes-essais matrices"/>
      <sheetName val="autre matrice Man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J7">
            <v>211.28282500979486</v>
          </cell>
        </row>
        <row r="8">
          <cell r="J8">
            <v>222.06548217954457</v>
          </cell>
        </row>
        <row r="9">
          <cell r="J9">
            <v>200.89977128294447</v>
          </cell>
        </row>
        <row r="10">
          <cell r="J10">
            <v>219.16919981287128</v>
          </cell>
        </row>
        <row r="11">
          <cell r="J11">
            <v>188.58272171484487</v>
          </cell>
        </row>
        <row r="52">
          <cell r="G52">
            <v>165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nvelle coll lisbonne"/>
      <sheetName val="distrib par coeff"/>
      <sheetName val="distrib par âges"/>
      <sheetName val="ill rep par Coeff synostose"/>
      <sheetName val="comp CM&amp;CS&amp;lisb"/>
      <sheetName val="Feuil3"/>
    </sheetNames>
    <sheetDataSet>
      <sheetData sheetId="0" refreshError="1"/>
      <sheetData sheetId="1" refreshError="1"/>
      <sheetData sheetId="2" refreshError="1">
        <row r="37">
          <cell r="J37">
            <v>-1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emarques"/>
      <sheetName val="coll CM tirage F"/>
      <sheetName val="coll CM tirage H"/>
      <sheetName val="nvelle coll lisbonne H &amp; F"/>
      <sheetName val="correction cs Hommes"/>
      <sheetName val="coll CM+Lisb2 H "/>
      <sheetName val="coll CM+Lisb2 F"/>
      <sheetName val="corrélations"/>
      <sheetName val="Table mort"/>
      <sheetName val="ill pop ref H+F"/>
      <sheetName val="analyse &amp; distrib selon Dx Lisb"/>
      <sheetName val="analyse répartitions"/>
      <sheetName val="analyse rép HF équipondéré"/>
      <sheetName val="NVELLES MATRICES"/>
      <sheetName val="MATRICES HF équipondéré"/>
      <sheetName val="calcul vecteurs HF "/>
      <sheetName val="calcul vecteurs HF équipond"/>
      <sheetName val="calcul vecteurs 2e boucle"/>
      <sheetName val="macro AB calcul age moy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F2">
            <v>1.1014799154334038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alculs"/>
      <sheetName val="Feuil2"/>
      <sheetName val="Tournedos"/>
      <sheetName val="courtesoult"/>
    </sheetNames>
    <sheetDataSet>
      <sheetData sheetId="0">
        <row r="52">
          <cell r="B52">
            <v>1626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atrices en ligne Genève"/>
      <sheetName val="matrices en ligne Antibes"/>
      <sheetName val="matrice colonne ss correct Dx"/>
      <sheetName val="essai matrice Daniel"/>
    </sheetNames>
    <sheetDataSet>
      <sheetData sheetId="0"/>
      <sheetData sheetId="1"/>
      <sheetData sheetId="2"/>
      <sheetData sheetId="3">
        <row r="15">
          <cell r="M15">
            <v>5.0000000000000001E-3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Liste nominative"/>
      <sheetName val="pop cptée à part"/>
      <sheetName val="pour calculs"/>
      <sheetName val="prépa pyramides"/>
      <sheetName val="Pyramide Antibes 1881"/>
      <sheetName val="prépa pyr avec milit"/>
      <sheetName val="Pyr Antibes 1881 avec milit."/>
      <sheetName val="Feuil3"/>
      <sheetName val="stats par rue"/>
      <sheetName val="stats par maisons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6">
          <cell r="E6">
            <v>-1</v>
          </cell>
        </row>
      </sheetData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istrib coeff et ages"/>
      <sheetName val="analyse répart avec correct Dx "/>
      <sheetName val="matrice ligne et correction Dx"/>
      <sheetName val="matrice colonne et correct Dx"/>
      <sheetName val="analyse répart ss correct Dx"/>
      <sheetName val="matrice ligne ss correction Dx"/>
      <sheetName val="matrice colonne ss correct Dx"/>
      <sheetName val="comparaisons résultats"/>
      <sheetName val="collection Simon"/>
      <sheetName val="Antibes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252.0496</v>
          </cell>
          <cell r="D12">
            <v>186.40640000000002</v>
          </cell>
          <cell r="E12">
            <v>181.16800000000001</v>
          </cell>
          <cell r="F12">
            <v>180.56079999999997</v>
          </cell>
          <cell r="G12">
            <v>160.18</v>
          </cell>
          <cell r="H12">
            <v>141.75119999999998</v>
          </cell>
          <cell r="I12">
            <v>123.108</v>
          </cell>
        </row>
        <row r="31">
          <cell r="S31">
            <v>12</v>
          </cell>
        </row>
        <row r="32">
          <cell r="S32">
            <v>8</v>
          </cell>
        </row>
        <row r="33">
          <cell r="S33">
            <v>9</v>
          </cell>
        </row>
        <row r="34">
          <cell r="S34">
            <v>8</v>
          </cell>
        </row>
        <row r="35">
          <cell r="S35">
            <v>10</v>
          </cell>
        </row>
        <row r="36">
          <cell r="S36">
            <v>17</v>
          </cell>
        </row>
        <row r="37">
          <cell r="S37">
            <v>8</v>
          </cell>
        </row>
        <row r="43">
          <cell r="S43">
            <v>0</v>
          </cell>
        </row>
        <row r="44">
          <cell r="S44">
            <v>99</v>
          </cell>
        </row>
      </sheetData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rânes Lisbonne+Coimbra (CM)"/>
      <sheetName val="nvelle rep en stade"/>
      <sheetName val="rep age&amp;coeff observée"/>
      <sheetName val="lissage sur ages annuels"/>
      <sheetName val="lissage sur  groupes ages"/>
      <sheetName val="Feuil9"/>
      <sheetName val="Feuil10"/>
      <sheetName val="regroup en stades CM"/>
      <sheetName val="vecteurs exo HF-is"/>
      <sheetName val="Sim-Dissim"/>
      <sheetName val="Partitionnement univarié- F"/>
    </sheetNames>
    <sheetDataSet>
      <sheetData sheetId="0" refreshError="1"/>
      <sheetData sheetId="1">
        <row r="2">
          <cell r="R2">
            <v>1.3223350253807107</v>
          </cell>
        </row>
        <row r="45">
          <cell r="B45">
            <v>394</v>
          </cell>
          <cell r="G45">
            <v>521</v>
          </cell>
          <cell r="L45">
            <v>915</v>
          </cell>
          <cell r="Q45">
            <v>521</v>
          </cell>
        </row>
      </sheetData>
      <sheetData sheetId="2" refreshError="1"/>
      <sheetData sheetId="3">
        <row r="21">
          <cell r="AE21">
            <v>519.83333333333348</v>
          </cell>
          <cell r="AF21">
            <v>394.83333333333337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66% vect CM exo-F"/>
      <sheetName val="graph66%"/>
      <sheetName val="ex Mb-66%"/>
      <sheetName val="graph Mb-66%"/>
      <sheetName val="test khi2-66%"/>
    </sheetNames>
    <sheetDataSet>
      <sheetData sheetId="0"/>
      <sheetData sheetId="1" refreshError="1"/>
      <sheetData sheetId="2">
        <row r="27">
          <cell r="I27">
            <v>25.000199999999996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lcul pop stable"/>
      <sheetName val="Nb d Eo =30"/>
      <sheetName val="calcul N"/>
      <sheetName val="synthèse Lisieux mai 2006 "/>
      <sheetName val="r=0 (1e s)-a20"/>
      <sheetName val="r=+0,01-2e"/>
      <sheetName val="r=-0,0025-3e"/>
      <sheetName val="r=-0,0025-4e"/>
      <sheetName val="données Lisieux"/>
      <sheetName val="synthèse Lisieux HF Carole"/>
      <sheetName val="Lisieux meilleur modèle Carole"/>
      <sheetName val="Lisieux E20 HF Caro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ll CM+Lisb2 H "/>
      <sheetName val="coll CM+Lisb2 F"/>
      <sheetName val="analyse &amp; distrib selon Dx Lisb"/>
      <sheetName val="ill schéma synost H F"/>
      <sheetName val="analyses H"/>
      <sheetName val="analyses F"/>
      <sheetName val="analyse HF cs regroupées"/>
      <sheetName val="essai correction cs groupées"/>
      <sheetName val="analyse par CS h&amp;f"/>
      <sheetName val="cs HF plus de 60 ans"/>
      <sheetName val="CS o a 4"/>
      <sheetName val="CS 5 a 10"/>
      <sheetName val="CS 11 a 16"/>
      <sheetName val="CS 17 a 23"/>
      <sheetName val="Feuil1"/>
    </sheetNames>
    <sheetDataSet>
      <sheetData sheetId="0"/>
      <sheetData sheetId="1"/>
      <sheetData sheetId="2"/>
      <sheetData sheetId="3">
        <row r="48">
          <cell r="E48">
            <v>0.8316993464052288</v>
          </cell>
        </row>
      </sheetData>
      <sheetData sheetId="4">
        <row r="163">
          <cell r="H163">
            <v>1.2023575638506876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4">
          <cell r="U44">
            <v>40.781350837242464</v>
          </cell>
          <cell r="V44">
            <v>122.83124605630213</v>
          </cell>
          <cell r="W44">
            <v>101.38740310645534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OMMAIRE CLASSEUR"/>
      <sheetName val="var. Q(x) et E(x)"/>
      <sheetName val="var. vect.exo HF"/>
      <sheetName val="var. vect. décen F (iS) v.1"/>
      <sheetName val="test var. vect. décen v.1"/>
      <sheetName val="var.-vecteurs décen. v.2"/>
      <sheetName val="test -var.vect décen. v.2"/>
      <sheetName val="var.-vecteurs décen-v.3"/>
      <sheetName val="var.-vecteurs quiquen F(iS) v.1"/>
      <sheetName val="var.-vecteurs quiquen-v.2"/>
      <sheetName val="var.-vecteurs quiquen-v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1">
          <cell r="M61">
            <v>3.0667450970362831</v>
          </cell>
        </row>
        <row r="62">
          <cell r="P62">
            <v>9.065568641492046</v>
          </cell>
        </row>
        <row r="63">
          <cell r="P63">
            <v>94.934431358507993</v>
          </cell>
        </row>
        <row r="67">
          <cell r="M67">
            <v>2.8715974291101105</v>
          </cell>
        </row>
        <row r="68">
          <cell r="P68">
            <v>-0.20236400754154715</v>
          </cell>
        </row>
        <row r="69">
          <cell r="P69">
            <v>80.202364007541547</v>
          </cell>
        </row>
        <row r="73">
          <cell r="M73">
            <v>2.0304827012314095</v>
          </cell>
        </row>
        <row r="74">
          <cell r="P74">
            <v>12.573242182760263</v>
          </cell>
        </row>
        <row r="75">
          <cell r="P75">
            <v>69.426757817239718</v>
          </cell>
        </row>
        <row r="79">
          <cell r="M79">
            <v>3.9636782283680931</v>
          </cell>
        </row>
        <row r="80">
          <cell r="P80">
            <v>200.50850480284672</v>
          </cell>
        </row>
        <row r="81">
          <cell r="P81">
            <v>311.49149519715331</v>
          </cell>
        </row>
        <row r="85">
          <cell r="M85">
            <v>3.767901513864425</v>
          </cell>
        </row>
        <row r="86">
          <cell r="P86">
            <v>36.249378805898054</v>
          </cell>
        </row>
        <row r="87">
          <cell r="P87">
            <v>141.75062119410194</v>
          </cell>
        </row>
      </sheetData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des CMasset"/>
      <sheetName val="données adultes"/>
      <sheetName val="vecteurs exo HF Martigues"/>
      <sheetName val="démo Martigues"/>
      <sheetName val="paléodémo de Martigues"/>
      <sheetName val="tests stat"/>
    </sheetNames>
    <sheetDataSet>
      <sheetData sheetId="0"/>
      <sheetData sheetId="1"/>
      <sheetData sheetId="2"/>
      <sheetData sheetId="3">
        <row r="6">
          <cell r="L6">
            <v>-1</v>
          </cell>
        </row>
        <row r="12">
          <cell r="U12">
            <v>4281.8136917748707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ECTEURS EXO HF ET X2"/>
      <sheetName val="vecteurs exo HF pr modif"/>
      <sheetName val="test khi2-St-Denis"/>
      <sheetName val="test khi2-Tours"/>
      <sheetName val="test khi2-Sézegnin"/>
      <sheetName val="var. vect.exo H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ables hors échan"/>
      <sheetName val="ens tests Q1801HF"/>
      <sheetName val="test Quebec 1801HF(a)"/>
      <sheetName val="ens tests Q1801F (a)"/>
      <sheetName val="test Quebec 1801F(a)"/>
      <sheetName val="ens tests Q1801H"/>
      <sheetName val="test Quebec 1801H "/>
    </sheetNames>
    <sheetDataSet>
      <sheetData sheetId="0" refreshError="1"/>
      <sheetData sheetId="1" refreshError="1"/>
      <sheetData sheetId="2">
        <row r="2">
          <cell r="B2">
            <v>60.32</v>
          </cell>
        </row>
        <row r="303">
          <cell r="B303">
            <v>39.880000000000003</v>
          </cell>
        </row>
        <row r="374">
          <cell r="D374">
            <v>-0.95490643907854178</v>
          </cell>
        </row>
      </sheetData>
      <sheetData sheetId="3" refreshError="1"/>
      <sheetData sheetId="4">
        <row r="2">
          <cell r="B2">
            <v>61.17</v>
          </cell>
        </row>
      </sheetData>
      <sheetData sheetId="5" refreshError="1"/>
      <sheetData sheetId="6">
        <row r="2">
          <cell r="B2">
            <v>39.1</v>
          </cell>
        </row>
        <row r="77">
          <cell r="D77">
            <v>-1.1642361706177442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opLeftCell="A7" workbookViewId="0">
      <selection activeCell="G16" sqref="G16"/>
    </sheetView>
  </sheetViews>
  <sheetFormatPr baseColWidth="10" defaultRowHeight="12"/>
  <cols>
    <col min="1" max="1" width="37.28515625" style="128" customWidth="1"/>
    <col min="2" max="2" width="43.140625" style="128" customWidth="1"/>
    <col min="3" max="3" width="19" style="128" customWidth="1"/>
    <col min="4" max="16384" width="11.42578125" style="128"/>
  </cols>
  <sheetData>
    <row r="1" spans="1:3" ht="35.25" customHeight="1">
      <c r="A1" s="139" t="s">
        <v>90</v>
      </c>
      <c r="B1" s="139" t="s">
        <v>91</v>
      </c>
      <c r="C1" s="127"/>
    </row>
    <row r="2" spans="1:3" ht="28.5" customHeight="1">
      <c r="A2" s="137" t="s">
        <v>92</v>
      </c>
      <c r="B2" s="136" t="s">
        <v>109</v>
      </c>
    </row>
    <row r="3" spans="1:3" ht="19.5" customHeight="1">
      <c r="A3" s="138" t="s">
        <v>96</v>
      </c>
      <c r="B3" s="140" t="s">
        <v>110</v>
      </c>
    </row>
    <row r="4" spans="1:3" ht="19.5" customHeight="1">
      <c r="A4" s="138" t="s">
        <v>97</v>
      </c>
      <c r="B4" s="140"/>
    </row>
    <row r="5" spans="1:3" ht="19.5" customHeight="1">
      <c r="A5" s="138" t="s">
        <v>98</v>
      </c>
      <c r="B5" s="140"/>
    </row>
    <row r="6" spans="1:3" ht="19.5" customHeight="1">
      <c r="A6" s="138" t="s">
        <v>99</v>
      </c>
      <c r="B6" s="140"/>
    </row>
    <row r="7" spans="1:3" ht="19.5" customHeight="1">
      <c r="A7" s="138" t="s">
        <v>100</v>
      </c>
      <c r="B7" s="140"/>
    </row>
    <row r="8" spans="1:3" ht="19.5" customHeight="1">
      <c r="A8" s="138" t="s">
        <v>101</v>
      </c>
      <c r="B8" s="140" t="s">
        <v>111</v>
      </c>
    </row>
    <row r="9" spans="1:3" ht="19.5" customHeight="1">
      <c r="A9" s="138" t="s">
        <v>102</v>
      </c>
      <c r="B9" s="140"/>
    </row>
    <row r="10" spans="1:3" ht="19.5" customHeight="1">
      <c r="A10" s="138" t="s">
        <v>103</v>
      </c>
      <c r="B10" s="140"/>
    </row>
    <row r="11" spans="1:3" ht="19.5" customHeight="1">
      <c r="A11" s="138" t="s">
        <v>104</v>
      </c>
      <c r="B11" s="140"/>
    </row>
    <row r="12" spans="1:3" ht="19.5" customHeight="1">
      <c r="A12" s="138" t="s">
        <v>105</v>
      </c>
      <c r="B12" s="140"/>
    </row>
    <row r="13" spans="1:3" ht="19.5" customHeight="1">
      <c r="A13" s="384" t="s">
        <v>117</v>
      </c>
      <c r="B13" s="140" t="s">
        <v>112</v>
      </c>
    </row>
    <row r="14" spans="1:3" ht="19.5" customHeight="1">
      <c r="A14" s="384" t="s">
        <v>118</v>
      </c>
      <c r="B14" s="140"/>
    </row>
    <row r="15" spans="1:3" ht="21" customHeight="1">
      <c r="A15" s="138" t="s">
        <v>106</v>
      </c>
      <c r="B15" s="140"/>
    </row>
    <row r="16" spans="1:3" ht="21" customHeight="1">
      <c r="A16" s="138" t="s">
        <v>107</v>
      </c>
      <c r="B16" s="140"/>
    </row>
    <row r="17" spans="1:2" ht="21" customHeight="1">
      <c r="A17" s="138" t="s">
        <v>108</v>
      </c>
      <c r="B17" s="140"/>
    </row>
  </sheetData>
  <mergeCells count="3">
    <mergeCell ref="B3:B7"/>
    <mergeCell ref="B8:B12"/>
    <mergeCell ref="B13:B17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20"/>
  <sheetViews>
    <sheetView workbookViewId="0">
      <selection sqref="A1:XFD19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9.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85</v>
      </c>
      <c r="B4" s="205"/>
      <c r="C4" s="205"/>
      <c r="D4" s="205"/>
      <c r="E4" s="205"/>
      <c r="F4" s="205"/>
      <c r="G4" s="205"/>
      <c r="H4" s="206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38</v>
      </c>
      <c r="C5" s="272" t="s">
        <v>39</v>
      </c>
      <c r="D5" s="272" t="s">
        <v>40</v>
      </c>
      <c r="E5" s="272" t="s">
        <v>41</v>
      </c>
      <c r="F5" s="178">
        <v>13</v>
      </c>
      <c r="G5" s="178" t="s">
        <v>42</v>
      </c>
      <c r="H5" s="178" t="s">
        <v>43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83.522704547612477</v>
      </c>
      <c r="D7" s="320">
        <v>0</v>
      </c>
      <c r="E7" s="320">
        <v>0</v>
      </c>
      <c r="F7" s="320">
        <v>0</v>
      </c>
      <c r="G7" s="320">
        <v>0</v>
      </c>
      <c r="H7" s="322">
        <v>0</v>
      </c>
      <c r="I7" s="322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34" t="s">
        <v>58</v>
      </c>
      <c r="B8" s="335">
        <v>0</v>
      </c>
      <c r="C8" s="325">
        <v>16.477295452387537</v>
      </c>
      <c r="D8" s="324">
        <v>100</v>
      </c>
      <c r="E8" s="325">
        <v>78.580246573616392</v>
      </c>
      <c r="F8" s="325">
        <v>25.668546594155657</v>
      </c>
      <c r="G8" s="325">
        <v>0</v>
      </c>
      <c r="H8" s="326">
        <v>0</v>
      </c>
      <c r="I8" s="326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334" t="s">
        <v>59</v>
      </c>
      <c r="B9" s="335">
        <v>0</v>
      </c>
      <c r="C9" s="324">
        <v>0</v>
      </c>
      <c r="D9" s="324">
        <v>0</v>
      </c>
      <c r="E9" s="325">
        <v>21.419753426383618</v>
      </c>
      <c r="F9" s="325">
        <v>72.359270751924115</v>
      </c>
      <c r="G9" s="325">
        <v>92.135847220722468</v>
      </c>
      <c r="H9" s="338">
        <v>12.865574740565286</v>
      </c>
      <c r="I9" s="326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3.5" thickBot="1">
      <c r="A10" s="336" t="s">
        <v>60</v>
      </c>
      <c r="B10" s="337">
        <v>0</v>
      </c>
      <c r="C10" s="328">
        <v>0</v>
      </c>
      <c r="D10" s="328">
        <v>0</v>
      </c>
      <c r="E10" s="329">
        <v>0</v>
      </c>
      <c r="F10" s="329">
        <v>1.9721826539202199</v>
      </c>
      <c r="G10" s="329">
        <v>7.8641527792775348</v>
      </c>
      <c r="H10" s="339">
        <v>87.134425259434707</v>
      </c>
      <c r="I10" s="330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20.25" customHeight="1" thickBot="1">
      <c r="A11" s="251" t="s">
        <v>89</v>
      </c>
      <c r="B11" s="292">
        <v>48</v>
      </c>
      <c r="C11" s="293">
        <v>24</v>
      </c>
      <c r="D11" s="293">
        <v>14</v>
      </c>
      <c r="E11" s="293">
        <v>16</v>
      </c>
      <c r="F11" s="293">
        <v>23</v>
      </c>
      <c r="G11" s="293">
        <v>75</v>
      </c>
      <c r="H11" s="294">
        <v>52</v>
      </c>
      <c r="I11" s="256">
        <f>SUM(A11:H11)</f>
        <v>252</v>
      </c>
      <c r="K11" s="257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39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12.75">
      <c r="A14" s="258"/>
      <c r="B14" s="258"/>
      <c r="C14" s="258"/>
      <c r="D14" s="258"/>
      <c r="E14" s="258"/>
      <c r="F14" s="258"/>
      <c r="G14" s="258"/>
      <c r="H14" s="258"/>
      <c r="I14" s="258"/>
      <c r="M14" s="208"/>
      <c r="N14" s="208"/>
      <c r="O14" s="208"/>
    </row>
    <row r="15" spans="1:37" s="211" customFormat="1" ht="45">
      <c r="A15" s="172" t="s">
        <v>1</v>
      </c>
      <c r="B15" s="173" t="s">
        <v>6</v>
      </c>
      <c r="C15" s="173" t="s">
        <v>7</v>
      </c>
      <c r="D15" s="173" t="s">
        <v>8</v>
      </c>
      <c r="E15" s="173" t="s">
        <v>9</v>
      </c>
      <c r="F15" s="173" t="s">
        <v>10</v>
      </c>
      <c r="G15" s="173" t="s">
        <v>69</v>
      </c>
      <c r="H15" s="173" t="s">
        <v>70</v>
      </c>
      <c r="I15" s="174" t="s">
        <v>0</v>
      </c>
      <c r="J15" s="174" t="s">
        <v>2</v>
      </c>
      <c r="K15" s="175" t="s">
        <v>11</v>
      </c>
      <c r="L15" s="176" t="s">
        <v>3</v>
      </c>
    </row>
    <row r="16" spans="1:37" s="211" customFormat="1">
      <c r="A16" s="259" t="str">
        <f>A7</f>
        <v>2-4</v>
      </c>
      <c r="B16" s="260">
        <f>(B7*$B$11)/100</f>
        <v>48</v>
      </c>
      <c r="C16" s="260">
        <f>(C7*$C$11)/100</f>
        <v>20.045449091426995</v>
      </c>
      <c r="D16" s="260">
        <f>(D7*$D$11)/100</f>
        <v>0</v>
      </c>
      <c r="E16" s="260">
        <f>(E7*$E$11)/100</f>
        <v>0</v>
      </c>
      <c r="F16" s="260">
        <f>(F7*$F$11)/100</f>
        <v>0</v>
      </c>
      <c r="G16" s="260">
        <f>(G7*$G$11)/100</f>
        <v>0</v>
      </c>
      <c r="H16" s="260">
        <f>(H7*$H$11)/100</f>
        <v>0</v>
      </c>
      <c r="I16" s="261">
        <f>SUM(B16:H16)</f>
        <v>68.045449091427002</v>
      </c>
      <c r="J16" s="262">
        <f>(I16/$I$20)*100</f>
        <v>27.002162337867858</v>
      </c>
      <c r="K16" s="263">
        <v>3</v>
      </c>
      <c r="L16" s="264">
        <f>K16*I16</f>
        <v>204.13634727428101</v>
      </c>
    </row>
    <row r="17" spans="1:12" s="211" customFormat="1">
      <c r="A17" s="259" t="str">
        <f>A8</f>
        <v>5-9</v>
      </c>
      <c r="B17" s="260">
        <f>(B8*$B$11)/100</f>
        <v>0</v>
      </c>
      <c r="C17" s="260">
        <f>(C8*$C$11)/100</f>
        <v>3.9545509085730091</v>
      </c>
      <c r="D17" s="260">
        <f>(D8*$D$11)/100</f>
        <v>14</v>
      </c>
      <c r="E17" s="260">
        <f>(E8*$E$11)/100</f>
        <v>12.572839451778623</v>
      </c>
      <c r="F17" s="260">
        <f>(F8*$F$11)/100</f>
        <v>5.9037657166558004</v>
      </c>
      <c r="G17" s="260">
        <f>(G8*$G$11)/100</f>
        <v>0</v>
      </c>
      <c r="H17" s="260">
        <f>(H8*$H$11)/100</f>
        <v>0</v>
      </c>
      <c r="I17" s="261">
        <f>SUM(B17:H17)</f>
        <v>36.431156077007429</v>
      </c>
      <c r="J17" s="262">
        <f>(I17/$I$20)*100</f>
        <v>14.456807967066441</v>
      </c>
      <c r="K17" s="263">
        <v>7.5</v>
      </c>
      <c r="L17" s="264">
        <f>K17*I17</f>
        <v>273.2336705775557</v>
      </c>
    </row>
    <row r="18" spans="1:12" s="211" customFormat="1">
      <c r="A18" s="259" t="str">
        <f>A9</f>
        <v>10-14</v>
      </c>
      <c r="B18" s="260">
        <f>(B9*$B$11)/100</f>
        <v>0</v>
      </c>
      <c r="C18" s="260">
        <f>(C9*$C$11)/100</f>
        <v>0</v>
      </c>
      <c r="D18" s="260">
        <f>(D9*$D$11)/100</f>
        <v>0</v>
      </c>
      <c r="E18" s="260">
        <f>(E9*$E$11)/100</f>
        <v>3.4271605482213787</v>
      </c>
      <c r="F18" s="260">
        <f>(F9*$F$11)/100</f>
        <v>16.642632272942546</v>
      </c>
      <c r="G18" s="260">
        <f>(G9*$G$11)/100</f>
        <v>69.101885415541844</v>
      </c>
      <c r="H18" s="260">
        <f>(H9*$H$11)/100</f>
        <v>6.6900988650939484</v>
      </c>
      <c r="I18" s="261">
        <f>SUM(B18:H18)</f>
        <v>95.861777101799717</v>
      </c>
      <c r="J18" s="262">
        <f>(I18/$I$20)*100</f>
        <v>38.040387738809414</v>
      </c>
      <c r="K18" s="263">
        <v>12.5</v>
      </c>
      <c r="L18" s="264">
        <f>K18*I18</f>
        <v>1198.2722137724966</v>
      </c>
    </row>
    <row r="19" spans="1:12" s="211" customFormat="1" ht="12.75" thickBot="1">
      <c r="A19" s="259" t="str">
        <f>A10</f>
        <v>15-17</v>
      </c>
      <c r="B19" s="260">
        <f>(B10*$B$11)/100</f>
        <v>0</v>
      </c>
      <c r="C19" s="260">
        <f>(C10*$C$11)/100</f>
        <v>0</v>
      </c>
      <c r="D19" s="260">
        <f>(D10*$D$11)/100</f>
        <v>0</v>
      </c>
      <c r="E19" s="260">
        <f>(E10*$E$11)/100</f>
        <v>0</v>
      </c>
      <c r="F19" s="260">
        <f>(F10*$F$11)/100</f>
        <v>0.4536020104016506</v>
      </c>
      <c r="G19" s="260">
        <f>(G10*$G$11)/100</f>
        <v>5.8981145844581508</v>
      </c>
      <c r="H19" s="260">
        <f>(H10*$H$11)/100</f>
        <v>45.309901134906049</v>
      </c>
      <c r="I19" s="261">
        <f>SUM(B19:H19)</f>
        <v>51.661617729765851</v>
      </c>
      <c r="J19" s="262">
        <f>(I19/$I$20)*100</f>
        <v>20.500641956256292</v>
      </c>
      <c r="K19" s="265">
        <v>16.5</v>
      </c>
      <c r="L19" s="264">
        <f>K19*I19</f>
        <v>852.41669254113651</v>
      </c>
    </row>
    <row r="20" spans="1:12" ht="13.5" thickBot="1">
      <c r="I20" s="102">
        <f>SUM(I16:I19)</f>
        <v>252</v>
      </c>
      <c r="J20" s="102">
        <f>SUM(J16:J19)</f>
        <v>100</v>
      </c>
      <c r="L20" s="93">
        <f>SUM(L16:L19)/I20</f>
        <v>10.031979857799483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20"/>
  <sheetViews>
    <sheetView workbookViewId="0">
      <selection sqref="A1:XFD20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9.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86</v>
      </c>
      <c r="B4" s="205"/>
      <c r="C4" s="205"/>
      <c r="D4" s="205"/>
      <c r="E4" s="205"/>
      <c r="F4" s="205"/>
      <c r="G4" s="205"/>
      <c r="H4" s="206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38</v>
      </c>
      <c r="C5" s="272" t="s">
        <v>39</v>
      </c>
      <c r="D5" s="272" t="s">
        <v>45</v>
      </c>
      <c r="E5" s="272" t="s">
        <v>46</v>
      </c>
      <c r="F5" s="178" t="s">
        <v>47</v>
      </c>
      <c r="G5" s="178" t="s">
        <v>42</v>
      </c>
      <c r="H5" s="178" t="s">
        <v>43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85.801166102034912</v>
      </c>
      <c r="D7" s="320">
        <v>0</v>
      </c>
      <c r="E7" s="320">
        <v>0</v>
      </c>
      <c r="F7" s="320">
        <v>0</v>
      </c>
      <c r="G7" s="320">
        <v>0</v>
      </c>
      <c r="H7" s="322">
        <v>0</v>
      </c>
      <c r="I7" s="322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34" t="s">
        <v>58</v>
      </c>
      <c r="B8" s="335">
        <v>0</v>
      </c>
      <c r="C8" s="325">
        <v>14.198833897965091</v>
      </c>
      <c r="D8" s="324">
        <v>100</v>
      </c>
      <c r="E8" s="325">
        <v>95.854387709154835</v>
      </c>
      <c r="F8" s="325">
        <v>40.615223430415938</v>
      </c>
      <c r="G8" s="325">
        <v>0</v>
      </c>
      <c r="H8" s="326">
        <v>0</v>
      </c>
      <c r="I8" s="326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334" t="s">
        <v>59</v>
      </c>
      <c r="B9" s="335">
        <v>0</v>
      </c>
      <c r="C9" s="324">
        <v>0</v>
      </c>
      <c r="D9" s="324">
        <v>0</v>
      </c>
      <c r="E9" s="325">
        <v>4.1456122908451682</v>
      </c>
      <c r="F9" s="325">
        <v>59.384776569584062</v>
      </c>
      <c r="G9" s="325">
        <v>79.933744514434267</v>
      </c>
      <c r="H9" s="338">
        <v>11.524212123794358</v>
      </c>
      <c r="I9" s="326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3.5" thickBot="1">
      <c r="A10" s="336" t="s">
        <v>60</v>
      </c>
      <c r="B10" s="337">
        <v>0</v>
      </c>
      <c r="C10" s="328">
        <v>0</v>
      </c>
      <c r="D10" s="328">
        <v>0</v>
      </c>
      <c r="E10" s="329">
        <v>0</v>
      </c>
      <c r="F10" s="329">
        <v>0</v>
      </c>
      <c r="G10" s="329">
        <v>20.066255485565733</v>
      </c>
      <c r="H10" s="339">
        <v>88.475787876205629</v>
      </c>
      <c r="I10" s="330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20.25" customHeight="1" thickBot="1">
      <c r="A11" s="251" t="s">
        <v>89</v>
      </c>
      <c r="B11" s="292">
        <v>48</v>
      </c>
      <c r="C11" s="293">
        <v>24</v>
      </c>
      <c r="D11" s="293">
        <v>14</v>
      </c>
      <c r="E11" s="293">
        <v>16</v>
      </c>
      <c r="F11" s="293">
        <v>23</v>
      </c>
      <c r="G11" s="293">
        <v>75</v>
      </c>
      <c r="H11" s="294">
        <v>52</v>
      </c>
      <c r="I11" s="256">
        <f>SUM(A11:H11)</f>
        <v>252</v>
      </c>
      <c r="K11" s="257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39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12.75">
      <c r="A14" s="258"/>
      <c r="B14" s="258"/>
      <c r="C14" s="258"/>
      <c r="D14" s="258"/>
      <c r="E14" s="258"/>
      <c r="F14" s="258"/>
      <c r="G14" s="258"/>
      <c r="H14" s="258"/>
      <c r="I14" s="258"/>
      <c r="M14" s="208"/>
      <c r="N14" s="208"/>
      <c r="O14" s="208"/>
    </row>
    <row r="15" spans="1:37" s="211" customFormat="1" ht="45">
      <c r="A15" s="172" t="s">
        <v>1</v>
      </c>
      <c r="B15" s="173" t="s">
        <v>6</v>
      </c>
      <c r="C15" s="173" t="s">
        <v>7</v>
      </c>
      <c r="D15" s="173" t="s">
        <v>8</v>
      </c>
      <c r="E15" s="173" t="s">
        <v>9</v>
      </c>
      <c r="F15" s="173" t="s">
        <v>10</v>
      </c>
      <c r="G15" s="173" t="s">
        <v>69</v>
      </c>
      <c r="H15" s="173" t="s">
        <v>70</v>
      </c>
      <c r="I15" s="174" t="s">
        <v>0</v>
      </c>
      <c r="J15" s="174" t="s">
        <v>2</v>
      </c>
      <c r="K15" s="175" t="s">
        <v>11</v>
      </c>
      <c r="L15" s="176" t="s">
        <v>3</v>
      </c>
    </row>
    <row r="16" spans="1:37" s="211" customFormat="1">
      <c r="A16" s="259" t="str">
        <f>A7</f>
        <v>2-4</v>
      </c>
      <c r="B16" s="260">
        <f>(B7*$B$11)/100</f>
        <v>48</v>
      </c>
      <c r="C16" s="260">
        <f>(C7*$C$11)/100</f>
        <v>20.592279864488379</v>
      </c>
      <c r="D16" s="260">
        <f>(D7*$D$11)/100</f>
        <v>0</v>
      </c>
      <c r="E16" s="260">
        <f>(E7*$E$11)/100</f>
        <v>0</v>
      </c>
      <c r="F16" s="260">
        <f>(F7*$F$11)/100</f>
        <v>0</v>
      </c>
      <c r="G16" s="260">
        <f>(G7*$G$11)/100</f>
        <v>0</v>
      </c>
      <c r="H16" s="260">
        <f>(H7*$H$11)/100</f>
        <v>0</v>
      </c>
      <c r="I16" s="261">
        <f>SUM(B16:H16)</f>
        <v>68.592279864488376</v>
      </c>
      <c r="J16" s="262">
        <f>(I16/$I$20)*100</f>
        <v>27.219158676384275</v>
      </c>
      <c r="K16" s="263">
        <v>3</v>
      </c>
      <c r="L16" s="264">
        <f>K16*I16</f>
        <v>205.77683959346513</v>
      </c>
    </row>
    <row r="17" spans="1:12" s="211" customFormat="1">
      <c r="A17" s="259" t="str">
        <f>A8</f>
        <v>5-9</v>
      </c>
      <c r="B17" s="260">
        <f>(B8*$B$11)/100</f>
        <v>0</v>
      </c>
      <c r="C17" s="260">
        <f>(C8*$C$11)/100</f>
        <v>3.4077201355116222</v>
      </c>
      <c r="D17" s="260">
        <f>(D8*$D$11)/100</f>
        <v>14</v>
      </c>
      <c r="E17" s="260">
        <f>(E8*$E$11)/100</f>
        <v>15.336702033464773</v>
      </c>
      <c r="F17" s="260">
        <f>(F8*$F$11)/100</f>
        <v>9.3415013889956668</v>
      </c>
      <c r="G17" s="260">
        <f>(G8*$G$11)/100</f>
        <v>0</v>
      </c>
      <c r="H17" s="260">
        <f>(H8*$H$11)/100</f>
        <v>0</v>
      </c>
      <c r="I17" s="261">
        <f>SUM(B17:H17)</f>
        <v>42.085923557972059</v>
      </c>
      <c r="J17" s="262">
        <f>(I17/$I$20)*100</f>
        <v>16.700763316655578</v>
      </c>
      <c r="K17" s="263">
        <v>7.5</v>
      </c>
      <c r="L17" s="264">
        <f>K17*I17</f>
        <v>315.64442668479046</v>
      </c>
    </row>
    <row r="18" spans="1:12" s="211" customFormat="1">
      <c r="A18" s="259" t="str">
        <f>A9</f>
        <v>10-14</v>
      </c>
      <c r="B18" s="260">
        <f>(B9*$B$11)/100</f>
        <v>0</v>
      </c>
      <c r="C18" s="260">
        <f>(C9*$C$11)/100</f>
        <v>0</v>
      </c>
      <c r="D18" s="260">
        <f>(D9*$D$11)/100</f>
        <v>0</v>
      </c>
      <c r="E18" s="260">
        <f>(E9*$E$11)/100</f>
        <v>0.66329796653522688</v>
      </c>
      <c r="F18" s="260">
        <f>(F9*$F$11)/100</f>
        <v>13.658498611004333</v>
      </c>
      <c r="G18" s="260">
        <f>(G9*$G$11)/100</f>
        <v>59.9503083858257</v>
      </c>
      <c r="H18" s="260">
        <f>(H9*$H$11)/100</f>
        <v>5.9925903043730662</v>
      </c>
      <c r="I18" s="261">
        <f>SUM(B18:H18)</f>
        <v>80.264695267738333</v>
      </c>
      <c r="J18" s="262">
        <f>(I18/$I$20)*100</f>
        <v>31.851069550689814</v>
      </c>
      <c r="K18" s="263">
        <v>12.5</v>
      </c>
      <c r="L18" s="264">
        <f>K18*I18</f>
        <v>1003.3086908467292</v>
      </c>
    </row>
    <row r="19" spans="1:12" s="211" customFormat="1" ht="12.75" thickBot="1">
      <c r="A19" s="259" t="str">
        <f>A10</f>
        <v>15-17</v>
      </c>
      <c r="B19" s="260">
        <f>(B10*$B$11)/100</f>
        <v>0</v>
      </c>
      <c r="C19" s="260">
        <f>(C10*$C$11)/100</f>
        <v>0</v>
      </c>
      <c r="D19" s="260">
        <f>(D10*$D$11)/100</f>
        <v>0</v>
      </c>
      <c r="E19" s="260">
        <f>(E10*$E$11)/100</f>
        <v>0</v>
      </c>
      <c r="F19" s="260">
        <f>(F10*$F$11)/100</f>
        <v>0</v>
      </c>
      <c r="G19" s="260">
        <f>(G10*$G$11)/100</f>
        <v>15.0496916141743</v>
      </c>
      <c r="H19" s="260">
        <f>(H10*$H$11)/100</f>
        <v>46.007409695626933</v>
      </c>
      <c r="I19" s="261">
        <f>SUM(B19:H19)</f>
        <v>61.057101309801233</v>
      </c>
      <c r="J19" s="262">
        <f>(I19/$I$20)*100</f>
        <v>24.229008456270332</v>
      </c>
      <c r="K19" s="265">
        <v>16.5</v>
      </c>
      <c r="L19" s="264">
        <f>K19*I19</f>
        <v>1007.4421716117204</v>
      </c>
    </row>
    <row r="20" spans="1:12" s="211" customFormat="1" ht="13.5" thickBot="1">
      <c r="I20" s="267">
        <f>SUM(I16:I19)</f>
        <v>252</v>
      </c>
      <c r="J20" s="267">
        <f>SUM(J16:J19)</f>
        <v>100</v>
      </c>
      <c r="L20" s="268">
        <f>SUM(L16:L19)/I20</f>
        <v>10.04830209816153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20"/>
  <sheetViews>
    <sheetView workbookViewId="0">
      <selection sqref="A1:XFD20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20.2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87</v>
      </c>
      <c r="B4" s="205"/>
      <c r="C4" s="205"/>
      <c r="D4" s="205"/>
      <c r="E4" s="205"/>
      <c r="F4" s="205"/>
      <c r="G4" s="205"/>
      <c r="H4" s="206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49</v>
      </c>
      <c r="C5" s="272" t="s">
        <v>50</v>
      </c>
      <c r="D5" s="272" t="s">
        <v>34</v>
      </c>
      <c r="E5" s="272" t="s">
        <v>35</v>
      </c>
      <c r="F5" s="178" t="s">
        <v>51</v>
      </c>
      <c r="G5" s="178" t="s">
        <v>52</v>
      </c>
      <c r="H5" s="178" t="s">
        <v>53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86.629533825949011</v>
      </c>
      <c r="D7" s="320">
        <v>0</v>
      </c>
      <c r="E7" s="320">
        <v>0</v>
      </c>
      <c r="F7" s="320">
        <v>0</v>
      </c>
      <c r="G7" s="320">
        <v>0</v>
      </c>
      <c r="H7" s="322">
        <v>0</v>
      </c>
      <c r="I7" s="322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34" t="s">
        <v>58</v>
      </c>
      <c r="B8" s="335">
        <v>0</v>
      </c>
      <c r="C8" s="325">
        <v>13.370466174050986</v>
      </c>
      <c r="D8" s="324">
        <v>100</v>
      </c>
      <c r="E8" s="325">
        <v>100</v>
      </c>
      <c r="F8" s="325">
        <v>41.268265817358945</v>
      </c>
      <c r="G8" s="325">
        <v>0</v>
      </c>
      <c r="H8" s="326">
        <v>0</v>
      </c>
      <c r="I8" s="326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334" t="s">
        <v>59</v>
      </c>
      <c r="B9" s="335">
        <v>0</v>
      </c>
      <c r="C9" s="324">
        <v>0</v>
      </c>
      <c r="D9" s="324">
        <v>0</v>
      </c>
      <c r="E9" s="325">
        <v>0</v>
      </c>
      <c r="F9" s="325">
        <v>58.731734182641063</v>
      </c>
      <c r="G9" s="325">
        <v>90.189319003165977</v>
      </c>
      <c r="H9" s="338">
        <v>14.979413254874267</v>
      </c>
      <c r="I9" s="326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3.5" thickBot="1">
      <c r="A10" s="336" t="s">
        <v>60</v>
      </c>
      <c r="B10" s="337">
        <v>0</v>
      </c>
      <c r="C10" s="328">
        <v>0</v>
      </c>
      <c r="D10" s="328">
        <v>0</v>
      </c>
      <c r="E10" s="329">
        <v>0</v>
      </c>
      <c r="F10" s="329">
        <v>0</v>
      </c>
      <c r="G10" s="329">
        <v>9.8106809968340194</v>
      </c>
      <c r="H10" s="339">
        <v>85.02058674512574</v>
      </c>
      <c r="I10" s="330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20.25" customHeight="1" thickBot="1">
      <c r="A11" s="251" t="s">
        <v>89</v>
      </c>
      <c r="B11" s="292">
        <v>48</v>
      </c>
      <c r="C11" s="293">
        <v>24</v>
      </c>
      <c r="D11" s="293">
        <v>14</v>
      </c>
      <c r="E11" s="293">
        <v>16</v>
      </c>
      <c r="F11" s="293">
        <v>23</v>
      </c>
      <c r="G11" s="293">
        <v>75</v>
      </c>
      <c r="H11" s="294">
        <v>52</v>
      </c>
      <c r="I11" s="256">
        <f>SUM(A11:H11)</f>
        <v>252</v>
      </c>
      <c r="K11" s="257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39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12.75">
      <c r="A14" s="258"/>
      <c r="B14" s="258"/>
      <c r="C14" s="258"/>
      <c r="D14" s="258"/>
      <c r="E14" s="258"/>
      <c r="F14" s="258"/>
      <c r="G14" s="258"/>
      <c r="H14" s="258"/>
      <c r="I14" s="258"/>
      <c r="M14" s="208"/>
      <c r="N14" s="208"/>
      <c r="O14" s="208"/>
    </row>
    <row r="15" spans="1:37" s="211" customFormat="1" ht="45">
      <c r="A15" s="172" t="s">
        <v>1</v>
      </c>
      <c r="B15" s="173" t="s">
        <v>6</v>
      </c>
      <c r="C15" s="173" t="s">
        <v>7</v>
      </c>
      <c r="D15" s="173" t="s">
        <v>8</v>
      </c>
      <c r="E15" s="173" t="s">
        <v>9</v>
      </c>
      <c r="F15" s="173" t="s">
        <v>10</v>
      </c>
      <c r="G15" s="173" t="s">
        <v>69</v>
      </c>
      <c r="H15" s="173" t="s">
        <v>70</v>
      </c>
      <c r="I15" s="174" t="s">
        <v>0</v>
      </c>
      <c r="J15" s="174" t="s">
        <v>2</v>
      </c>
      <c r="K15" s="175" t="s">
        <v>11</v>
      </c>
      <c r="L15" s="176" t="s">
        <v>3</v>
      </c>
    </row>
    <row r="16" spans="1:37" s="211" customFormat="1">
      <c r="A16" s="259" t="str">
        <f>A7</f>
        <v>2-4</v>
      </c>
      <c r="B16" s="260">
        <f>(B7*$B$11)/100</f>
        <v>48</v>
      </c>
      <c r="C16" s="260">
        <f>(C7*$C$11)/100</f>
        <v>20.791088118227762</v>
      </c>
      <c r="D16" s="260">
        <f>(D7*$D$11)/100</f>
        <v>0</v>
      </c>
      <c r="E16" s="260">
        <f>(E7*$E$11)/100</f>
        <v>0</v>
      </c>
      <c r="F16" s="260">
        <f>(F7*$F$11)/100</f>
        <v>0</v>
      </c>
      <c r="G16" s="260">
        <f>(G7*$G$11)/100</f>
        <v>0</v>
      </c>
      <c r="H16" s="260">
        <f>(H7*$H$11)/100</f>
        <v>0</v>
      </c>
      <c r="I16" s="261">
        <f>SUM(B16:H16)</f>
        <v>68.791088118227762</v>
      </c>
      <c r="J16" s="262">
        <f>(I16/$I$20)*100</f>
        <v>27.298050840566578</v>
      </c>
      <c r="K16" s="263">
        <v>3</v>
      </c>
      <c r="L16" s="264">
        <f>K16*I16</f>
        <v>206.37326435468327</v>
      </c>
    </row>
    <row r="17" spans="1:12" s="211" customFormat="1">
      <c r="A17" s="259" t="str">
        <f>A8</f>
        <v>5-9</v>
      </c>
      <c r="B17" s="260">
        <f>(B8*$B$11)/100</f>
        <v>0</v>
      </c>
      <c r="C17" s="260">
        <f>(C8*$C$11)/100</f>
        <v>3.2089118817722362</v>
      </c>
      <c r="D17" s="260">
        <f>(D8*$D$11)/100</f>
        <v>14</v>
      </c>
      <c r="E17" s="260">
        <f>(E8*$E$11)/100</f>
        <v>16</v>
      </c>
      <c r="F17" s="260">
        <f>(F8*$F$11)/100</f>
        <v>9.4917011379925569</v>
      </c>
      <c r="G17" s="260">
        <f>(G8*$G$11)/100</f>
        <v>0</v>
      </c>
      <c r="H17" s="260">
        <f>(H8*$H$11)/100</f>
        <v>0</v>
      </c>
      <c r="I17" s="261">
        <f>SUM(B17:H17)</f>
        <v>42.700613019764795</v>
      </c>
      <c r="J17" s="262">
        <f>(I17/$I$20)*100</f>
        <v>16.944687706255877</v>
      </c>
      <c r="K17" s="263">
        <v>7.5</v>
      </c>
      <c r="L17" s="264">
        <f>K17*I17</f>
        <v>320.25459764823597</v>
      </c>
    </row>
    <row r="18" spans="1:12" s="211" customFormat="1">
      <c r="A18" s="259" t="str">
        <f>A9</f>
        <v>10-14</v>
      </c>
      <c r="B18" s="260">
        <f>(B9*$B$11)/100</f>
        <v>0</v>
      </c>
      <c r="C18" s="260">
        <f>(C9*$C$11)/100</f>
        <v>0</v>
      </c>
      <c r="D18" s="260">
        <f>(D9*$D$11)/100</f>
        <v>0</v>
      </c>
      <c r="E18" s="260">
        <f>(E9*$E$11)/100</f>
        <v>0</v>
      </c>
      <c r="F18" s="260">
        <f>(F9*$F$11)/100</f>
        <v>13.508298862007443</v>
      </c>
      <c r="G18" s="260">
        <f>(G9*$G$11)/100</f>
        <v>67.641989252374472</v>
      </c>
      <c r="H18" s="260">
        <f>(H9*$H$11)/100</f>
        <v>7.7892948925346186</v>
      </c>
      <c r="I18" s="261">
        <f>SUM(B18:H18)</f>
        <v>88.939583006916521</v>
      </c>
      <c r="J18" s="262">
        <f>(I18/$I$20)*100</f>
        <v>35.293485320204979</v>
      </c>
      <c r="K18" s="263">
        <v>12.5</v>
      </c>
      <c r="L18" s="264">
        <f>K18*I18</f>
        <v>1111.7447875864566</v>
      </c>
    </row>
    <row r="19" spans="1:12" s="211" customFormat="1" ht="12.75" thickBot="1">
      <c r="A19" s="259" t="str">
        <f>A10</f>
        <v>15-17</v>
      </c>
      <c r="B19" s="260">
        <f>(B10*$B$11)/100</f>
        <v>0</v>
      </c>
      <c r="C19" s="260">
        <f>(C10*$C$11)/100</f>
        <v>0</v>
      </c>
      <c r="D19" s="260">
        <f>(D10*$D$11)/100</f>
        <v>0</v>
      </c>
      <c r="E19" s="260">
        <f>(E10*$E$11)/100</f>
        <v>0</v>
      </c>
      <c r="F19" s="260">
        <f>(F10*$F$11)/100</f>
        <v>0</v>
      </c>
      <c r="G19" s="260">
        <f>(G10*$G$11)/100</f>
        <v>7.3580107476255145</v>
      </c>
      <c r="H19" s="260">
        <f>(H10*$H$11)/100</f>
        <v>44.21070510746538</v>
      </c>
      <c r="I19" s="261">
        <f>SUM(B19:H19)</f>
        <v>51.568715855090893</v>
      </c>
      <c r="J19" s="262">
        <f>(I19/$I$20)*100</f>
        <v>20.46377613297258</v>
      </c>
      <c r="K19" s="265">
        <v>16.5</v>
      </c>
      <c r="L19" s="264">
        <f>K19*I19</f>
        <v>850.88381160899974</v>
      </c>
    </row>
    <row r="20" spans="1:12" s="211" customFormat="1" ht="13.5" thickBot="1">
      <c r="I20" s="267">
        <f>SUM(I16:I19)</f>
        <v>251.99999999999994</v>
      </c>
      <c r="J20" s="267">
        <f>SUM(J16:J19)</f>
        <v>100.00000000000001</v>
      </c>
      <c r="L20" s="268">
        <f>SUM(L16:L19)/I20</f>
        <v>9.8780018301522876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K18"/>
  <sheetViews>
    <sheetView topLeftCell="A7" workbookViewId="0">
      <selection activeCell="B28" sqref="B28"/>
    </sheetView>
  </sheetViews>
  <sheetFormatPr baseColWidth="10" defaultColWidth="11.42578125" defaultRowHeight="12"/>
  <cols>
    <col min="1" max="1" width="13.28515625" style="92" customWidth="1"/>
    <col min="2" max="10" width="11.42578125" style="92"/>
    <col min="11" max="11" width="10.28515625" style="92" customWidth="1"/>
    <col min="12" max="12" width="8" style="92" customWidth="1"/>
    <col min="13" max="13" width="7.42578125" style="92" customWidth="1"/>
    <col min="14" max="17" width="6.42578125" style="92" customWidth="1"/>
    <col min="18" max="18" width="9.85546875" style="92" customWidth="1"/>
    <col min="19" max="16384" width="11.42578125" style="92"/>
  </cols>
  <sheetData>
    <row r="1" spans="1:37" ht="22.5" customHeight="1">
      <c r="A1" s="269" t="s">
        <v>93</v>
      </c>
      <c r="B1" s="269"/>
      <c r="C1" s="269"/>
      <c r="D1" s="269"/>
      <c r="E1" s="269"/>
      <c r="F1" s="269"/>
      <c r="G1" s="269"/>
      <c r="H1" s="269"/>
      <c r="I1" s="211"/>
      <c r="J1" s="211"/>
      <c r="K1" s="211"/>
      <c r="L1" s="211"/>
      <c r="M1" s="211"/>
      <c r="N1" s="211"/>
      <c r="O1" s="211"/>
      <c r="P1" s="211"/>
      <c r="Q1" s="211"/>
    </row>
    <row r="2" spans="1:37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37" ht="13.5" thickBot="1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70"/>
      <c r="N3" s="355"/>
      <c r="O3" s="355"/>
      <c r="P3" s="355"/>
      <c r="Q3" s="355"/>
      <c r="R3" s="354"/>
      <c r="S3" s="354"/>
    </row>
    <row r="4" spans="1:37" ht="17.25" customHeight="1" thickBot="1">
      <c r="A4" s="204" t="s">
        <v>115</v>
      </c>
      <c r="B4" s="205"/>
      <c r="C4" s="205"/>
      <c r="D4" s="205"/>
      <c r="E4" s="205"/>
      <c r="F4" s="205"/>
      <c r="G4" s="205"/>
      <c r="H4" s="205"/>
      <c r="I4" s="206"/>
      <c r="J4" s="356" t="s">
        <v>4</v>
      </c>
      <c r="K4" s="208"/>
      <c r="L4" s="357"/>
      <c r="M4" s="357"/>
      <c r="N4" s="357"/>
      <c r="O4" s="357"/>
      <c r="P4" s="357"/>
      <c r="Q4" s="357"/>
      <c r="R4" s="353"/>
      <c r="S4" s="353"/>
      <c r="T4" s="95"/>
      <c r="U4" s="95"/>
      <c r="V4" s="95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ht="29.25" customHeight="1" thickBot="1">
      <c r="A5" s="177" t="s">
        <v>78</v>
      </c>
      <c r="B5" s="358" t="s">
        <v>17</v>
      </c>
      <c r="C5" s="358" t="s">
        <v>19</v>
      </c>
      <c r="D5" s="358" t="s">
        <v>21</v>
      </c>
      <c r="E5" s="358" t="s">
        <v>23</v>
      </c>
      <c r="F5" s="358" t="s">
        <v>25</v>
      </c>
      <c r="G5" s="358" t="s">
        <v>27</v>
      </c>
      <c r="H5" s="358" t="s">
        <v>29</v>
      </c>
      <c r="I5" s="359">
        <v>32</v>
      </c>
      <c r="J5" s="360"/>
      <c r="K5" s="208"/>
      <c r="L5" s="357"/>
      <c r="M5" s="357"/>
      <c r="N5" s="357"/>
      <c r="O5" s="357"/>
      <c r="P5" s="357"/>
      <c r="Q5" s="357"/>
      <c r="R5" s="353"/>
      <c r="S5" s="353"/>
      <c r="T5" s="95"/>
      <c r="U5" s="95"/>
      <c r="V5" s="95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ht="15.95" customHeight="1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8" t="s">
        <v>82</v>
      </c>
      <c r="J6" s="211"/>
      <c r="K6" s="208"/>
      <c r="L6" s="357"/>
      <c r="M6" s="357"/>
      <c r="N6" s="357"/>
      <c r="O6" s="357"/>
      <c r="P6" s="357"/>
      <c r="Q6" s="357"/>
      <c r="R6" s="353"/>
      <c r="S6" s="353"/>
      <c r="T6" s="95"/>
      <c r="U6" s="95"/>
      <c r="V6" s="95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ht="15.95" customHeight="1">
      <c r="A7" s="332" t="s">
        <v>49</v>
      </c>
      <c r="B7" s="361">
        <v>100</v>
      </c>
      <c r="C7" s="362">
        <v>84.000926227244022</v>
      </c>
      <c r="D7" s="363">
        <v>0</v>
      </c>
      <c r="E7" s="363">
        <v>0</v>
      </c>
      <c r="F7" s="363">
        <v>0</v>
      </c>
      <c r="G7" s="364">
        <v>0</v>
      </c>
      <c r="H7" s="361">
        <v>0</v>
      </c>
      <c r="I7" s="365">
        <v>0</v>
      </c>
      <c r="J7" s="211"/>
      <c r="K7" s="208"/>
      <c r="L7" s="225"/>
      <c r="M7" s="225"/>
      <c r="N7" s="225"/>
      <c r="O7" s="225"/>
      <c r="P7" s="225"/>
      <c r="Q7" s="225"/>
      <c r="R7" s="96"/>
      <c r="S7" s="97"/>
      <c r="T7" s="95"/>
      <c r="U7" s="95"/>
      <c r="V7" s="95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ht="15.95" customHeight="1">
      <c r="A8" s="342" t="s">
        <v>61</v>
      </c>
      <c r="B8" s="366">
        <v>0</v>
      </c>
      <c r="C8" s="367">
        <v>15.99907377275597</v>
      </c>
      <c r="D8" s="368">
        <v>100</v>
      </c>
      <c r="E8" s="368">
        <v>100</v>
      </c>
      <c r="F8" s="368">
        <v>100</v>
      </c>
      <c r="G8" s="369">
        <v>74.227469239737758</v>
      </c>
      <c r="H8" s="370">
        <v>21.860684146923507</v>
      </c>
      <c r="I8" s="371">
        <v>0</v>
      </c>
      <c r="J8" s="211"/>
      <c r="K8" s="208"/>
      <c r="L8" s="233"/>
      <c r="M8" s="234"/>
      <c r="N8" s="234"/>
      <c r="O8" s="234"/>
      <c r="P8" s="234"/>
      <c r="Q8" s="234"/>
      <c r="R8" s="96"/>
      <c r="S8" s="97"/>
      <c r="T8" s="95"/>
      <c r="U8" s="95"/>
      <c r="V8" s="95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ht="15.95" customHeight="1" thickBot="1">
      <c r="A9" s="336" t="s">
        <v>60</v>
      </c>
      <c r="B9" s="372">
        <v>0</v>
      </c>
      <c r="C9" s="373">
        <v>0</v>
      </c>
      <c r="D9" s="373">
        <v>0</v>
      </c>
      <c r="E9" s="373">
        <v>0</v>
      </c>
      <c r="F9" s="373">
        <v>0</v>
      </c>
      <c r="G9" s="374">
        <v>25.772530760262235</v>
      </c>
      <c r="H9" s="375">
        <v>78.139315853076511</v>
      </c>
      <c r="I9" s="376">
        <v>100</v>
      </c>
      <c r="J9" s="211"/>
      <c r="K9" s="208"/>
      <c r="L9" s="234"/>
      <c r="M9" s="237"/>
      <c r="N9" s="237"/>
      <c r="O9" s="237"/>
      <c r="P9" s="237"/>
      <c r="Q9" s="237"/>
      <c r="R9" s="17"/>
      <c r="S9" s="97"/>
      <c r="T9" s="95"/>
      <c r="U9" s="95"/>
      <c r="V9" s="95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ht="21" customHeight="1" thickBot="1">
      <c r="A10" s="251" t="s">
        <v>89</v>
      </c>
      <c r="B10" s="377">
        <v>48</v>
      </c>
      <c r="C10" s="378">
        <v>24</v>
      </c>
      <c r="D10" s="378">
        <v>14</v>
      </c>
      <c r="E10" s="378">
        <v>16</v>
      </c>
      <c r="F10" s="378">
        <v>23</v>
      </c>
      <c r="G10" s="378">
        <v>75</v>
      </c>
      <c r="H10" s="379">
        <v>52</v>
      </c>
      <c r="I10" s="380">
        <v>21</v>
      </c>
      <c r="J10" s="256">
        <f>SUM(B10:I10)</f>
        <v>273</v>
      </c>
      <c r="K10" s="257"/>
      <c r="L10" s="239"/>
      <c r="M10" s="208"/>
      <c r="N10" s="208"/>
      <c r="O10" s="208"/>
      <c r="P10" s="211"/>
      <c r="Q10" s="211"/>
    </row>
    <row r="11" spans="1:37" ht="12.75">
      <c r="A11" s="381"/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239"/>
      <c r="M11" s="208"/>
      <c r="N11" s="208"/>
      <c r="O11" s="208"/>
      <c r="P11" s="211"/>
      <c r="Q11" s="211"/>
    </row>
    <row r="12" spans="1:37" ht="12.75">
      <c r="A12" s="381"/>
      <c r="B12" s="381"/>
      <c r="C12" s="381"/>
      <c r="D12" s="381"/>
      <c r="E12" s="381"/>
      <c r="F12" s="381"/>
      <c r="G12" s="381"/>
      <c r="H12" s="381"/>
      <c r="I12" s="381"/>
      <c r="J12" s="211"/>
      <c r="K12" s="211"/>
      <c r="L12" s="211"/>
      <c r="M12" s="208"/>
      <c r="N12" s="208"/>
      <c r="O12" s="208"/>
      <c r="P12" s="211"/>
      <c r="Q12" s="211"/>
    </row>
    <row r="13" spans="1:37" ht="12.75">
      <c r="A13" s="381"/>
      <c r="B13" s="381"/>
      <c r="C13" s="381"/>
      <c r="D13" s="381"/>
      <c r="E13" s="381"/>
      <c r="F13" s="381"/>
      <c r="G13" s="381"/>
      <c r="H13" s="381"/>
      <c r="I13" s="381"/>
      <c r="J13" s="211"/>
      <c r="K13" s="211"/>
      <c r="L13" s="211"/>
      <c r="M13" s="208"/>
      <c r="N13" s="208"/>
      <c r="O13" s="208"/>
      <c r="P13" s="211"/>
      <c r="Q13" s="211"/>
    </row>
    <row r="14" spans="1:37" ht="33.75">
      <c r="A14" s="172" t="s">
        <v>1</v>
      </c>
      <c r="B14" s="382" t="s">
        <v>6</v>
      </c>
      <c r="C14" s="382" t="s">
        <v>7</v>
      </c>
      <c r="D14" s="382" t="s">
        <v>8</v>
      </c>
      <c r="E14" s="382" t="s">
        <v>9</v>
      </c>
      <c r="F14" s="382" t="s">
        <v>10</v>
      </c>
      <c r="G14" s="382" t="s">
        <v>69</v>
      </c>
      <c r="H14" s="382" t="s">
        <v>70</v>
      </c>
      <c r="I14" s="382" t="s">
        <v>83</v>
      </c>
      <c r="J14" s="174" t="s">
        <v>0</v>
      </c>
      <c r="K14" s="174" t="s">
        <v>2</v>
      </c>
      <c r="L14" s="175" t="s">
        <v>95</v>
      </c>
      <c r="M14" s="176" t="s">
        <v>94</v>
      </c>
      <c r="N14" s="211"/>
      <c r="O14" s="211"/>
      <c r="P14" s="211"/>
      <c r="Q14" s="211"/>
    </row>
    <row r="15" spans="1:37">
      <c r="A15" s="259" t="str">
        <f>A7</f>
        <v>2-4</v>
      </c>
      <c r="B15" s="260">
        <f>(B7*$B$10)/100</f>
        <v>48</v>
      </c>
      <c r="C15" s="260">
        <f>(C7*$C$10)/100</f>
        <v>20.160222294538567</v>
      </c>
      <c r="D15" s="260">
        <f>(D7*$D$10)/100</f>
        <v>0</v>
      </c>
      <c r="E15" s="260">
        <f>(E7*$E$10)/100</f>
        <v>0</v>
      </c>
      <c r="F15" s="260">
        <f>(F7*$F$10)/100</f>
        <v>0</v>
      </c>
      <c r="G15" s="260">
        <f>(G7*$G$10)/100</f>
        <v>0</v>
      </c>
      <c r="H15" s="260">
        <f>(H7*$H$10)/100</f>
        <v>0</v>
      </c>
      <c r="I15" s="260">
        <f>(I7*$I$10)/100</f>
        <v>0</v>
      </c>
      <c r="J15" s="261">
        <f>SUM(B15:I15)</f>
        <v>68.160222294538571</v>
      </c>
      <c r="K15" s="345">
        <f>(J15/$J$18)*100</f>
        <v>24.967114393603872</v>
      </c>
      <c r="L15" s="346"/>
      <c r="M15" s="347"/>
      <c r="N15" s="211"/>
      <c r="O15" s="211"/>
      <c r="P15" s="211"/>
      <c r="Q15" s="211"/>
    </row>
    <row r="16" spans="1:37">
      <c r="A16" s="259" t="str">
        <f>A8</f>
        <v>5-14</v>
      </c>
      <c r="B16" s="260">
        <f>(B8*$B$10)/100</f>
        <v>0</v>
      </c>
      <c r="C16" s="260">
        <f>(C8*$C$10)/100</f>
        <v>3.839777705461433</v>
      </c>
      <c r="D16" s="260">
        <f>(D8*$D$10)/100</f>
        <v>14</v>
      </c>
      <c r="E16" s="260">
        <f>(E8*$E$10)/100</f>
        <v>16</v>
      </c>
      <c r="F16" s="260">
        <f>(F8*$F$10)/100</f>
        <v>23</v>
      </c>
      <c r="G16" s="260">
        <f>(G8*$G$10)/100</f>
        <v>55.670601929803318</v>
      </c>
      <c r="H16" s="260">
        <f>(H8*$H$10)/100</f>
        <v>11.367555756400225</v>
      </c>
      <c r="I16" s="260">
        <f>(I8*$I$10)/100</f>
        <v>0</v>
      </c>
      <c r="J16" s="261">
        <f t="shared" ref="J16:J17" si="0">SUM(B16:I16)</f>
        <v>123.87793539166496</v>
      </c>
      <c r="K16" s="345">
        <f t="shared" ref="K16:K17" si="1">(J16/$J$18)*100</f>
        <v>45.376533110499985</v>
      </c>
      <c r="L16" s="346"/>
      <c r="M16" s="347"/>
      <c r="N16" s="211"/>
      <c r="O16" s="211"/>
      <c r="P16" s="211"/>
      <c r="Q16" s="211"/>
    </row>
    <row r="17" spans="1:17" ht="12.75" thickBot="1">
      <c r="A17" s="259" t="str">
        <f>A9</f>
        <v>15-17</v>
      </c>
      <c r="B17" s="260">
        <f>(B9*$B$10)/100</f>
        <v>0</v>
      </c>
      <c r="C17" s="260">
        <f>(C9*$C$10)/100</f>
        <v>0</v>
      </c>
      <c r="D17" s="260">
        <f>(D9*$D$10)/100</f>
        <v>0</v>
      </c>
      <c r="E17" s="260">
        <f>(E9*$E$10)/100</f>
        <v>0</v>
      </c>
      <c r="F17" s="260">
        <f>(F9*$F$10)/100</f>
        <v>0</v>
      </c>
      <c r="G17" s="260">
        <f>(G9*$G$10)/100</f>
        <v>19.329398070196675</v>
      </c>
      <c r="H17" s="260">
        <f>(H9*$H$10)/100</f>
        <v>40.632444243599785</v>
      </c>
      <c r="I17" s="260">
        <f>(I9*$I$10)/100</f>
        <v>21</v>
      </c>
      <c r="J17" s="261">
        <f t="shared" si="0"/>
        <v>80.961842313796467</v>
      </c>
      <c r="K17" s="345">
        <f t="shared" si="1"/>
        <v>29.656352495896144</v>
      </c>
      <c r="L17" s="350"/>
      <c r="M17" s="347"/>
      <c r="N17" s="211"/>
      <c r="O17" s="211"/>
      <c r="P17" s="211"/>
      <c r="Q17" s="211"/>
    </row>
    <row r="18" spans="1:17" ht="13.5" thickBot="1">
      <c r="A18" s="211"/>
      <c r="B18" s="211"/>
      <c r="C18" s="211"/>
      <c r="D18" s="211"/>
      <c r="E18" s="211"/>
      <c r="F18" s="211"/>
      <c r="G18" s="211"/>
      <c r="H18" s="211"/>
      <c r="I18" s="211"/>
      <c r="J18" s="267">
        <f>SUM(J15:J17)</f>
        <v>273</v>
      </c>
      <c r="K18" s="267">
        <f>SUM(K15:K17)</f>
        <v>100</v>
      </c>
      <c r="L18" s="351">
        <v>758</v>
      </c>
      <c r="M18" s="352">
        <f>J16/L18</f>
        <v>0.16342735539797487</v>
      </c>
      <c r="N18" s="211"/>
      <c r="O18" s="211"/>
      <c r="P18" s="211"/>
      <c r="Q18" s="211"/>
    </row>
  </sheetData>
  <mergeCells count="4">
    <mergeCell ref="A1:H1"/>
    <mergeCell ref="A4:I4"/>
    <mergeCell ref="L7:Q7"/>
    <mergeCell ref="J4:J5"/>
  </mergeCells>
  <pageMargins left="0.75" right="0.75" top="1" bottom="1" header="0.4921259845" footer="0.492125984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18"/>
  <sheetViews>
    <sheetView workbookViewId="0">
      <selection activeCell="R10" sqref="R10"/>
    </sheetView>
  </sheetViews>
  <sheetFormatPr baseColWidth="10" defaultColWidth="11.42578125" defaultRowHeight="12"/>
  <cols>
    <col min="1" max="1" width="13.28515625" style="92" customWidth="1"/>
    <col min="2" max="10" width="11.42578125" style="92"/>
    <col min="11" max="11" width="10.28515625" style="92" customWidth="1"/>
    <col min="12" max="12" width="8" style="92" customWidth="1"/>
    <col min="13" max="13" width="7.42578125" style="92" customWidth="1"/>
    <col min="14" max="17" width="6.42578125" style="92" customWidth="1"/>
    <col min="18" max="18" width="9.85546875" style="92" customWidth="1"/>
    <col min="19" max="16384" width="11.42578125" style="92"/>
  </cols>
  <sheetData>
    <row r="1" spans="1:37" ht="21" customHeight="1">
      <c r="A1" s="269" t="s">
        <v>93</v>
      </c>
      <c r="B1" s="269"/>
      <c r="C1" s="269"/>
      <c r="D1" s="269"/>
      <c r="E1" s="269"/>
      <c r="F1" s="269"/>
      <c r="G1" s="269"/>
      <c r="H1" s="269"/>
      <c r="I1" s="211"/>
      <c r="J1" s="211"/>
      <c r="K1" s="211"/>
      <c r="L1" s="211"/>
      <c r="M1" s="211"/>
      <c r="N1" s="211"/>
      <c r="O1" s="211"/>
      <c r="P1" s="211"/>
      <c r="Q1" s="211"/>
    </row>
    <row r="2" spans="1:37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37" ht="13.5" thickBot="1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70"/>
      <c r="N3" s="355"/>
      <c r="O3" s="355"/>
      <c r="P3" s="355"/>
      <c r="Q3" s="355"/>
      <c r="R3" s="354"/>
      <c r="S3" s="354"/>
    </row>
    <row r="4" spans="1:37" ht="17.25" customHeight="1" thickBot="1">
      <c r="A4" s="204" t="s">
        <v>116</v>
      </c>
      <c r="B4" s="205"/>
      <c r="C4" s="205"/>
      <c r="D4" s="205"/>
      <c r="E4" s="205"/>
      <c r="F4" s="205"/>
      <c r="G4" s="205"/>
      <c r="H4" s="205"/>
      <c r="I4" s="206"/>
      <c r="J4" s="356" t="s">
        <v>4</v>
      </c>
      <c r="K4" s="208"/>
      <c r="L4" s="357"/>
      <c r="M4" s="357"/>
      <c r="N4" s="357"/>
      <c r="O4" s="357"/>
      <c r="P4" s="357"/>
      <c r="Q4" s="357"/>
      <c r="R4" s="353"/>
      <c r="S4" s="353"/>
      <c r="T4" s="95"/>
      <c r="U4" s="95"/>
      <c r="V4" s="95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ht="29.25" customHeight="1" thickBot="1">
      <c r="A5" s="177" t="s">
        <v>78</v>
      </c>
      <c r="B5" s="358" t="s">
        <v>17</v>
      </c>
      <c r="C5" s="358" t="s">
        <v>33</v>
      </c>
      <c r="D5" s="358" t="s">
        <v>34</v>
      </c>
      <c r="E5" s="358" t="s">
        <v>62</v>
      </c>
      <c r="F5" s="358" t="s">
        <v>36</v>
      </c>
      <c r="G5" s="358" t="s">
        <v>27</v>
      </c>
      <c r="H5" s="358" t="s">
        <v>29</v>
      </c>
      <c r="I5" s="383">
        <v>32</v>
      </c>
      <c r="J5" s="360"/>
      <c r="K5" s="208"/>
      <c r="L5" s="357"/>
      <c r="M5" s="357"/>
      <c r="N5" s="357"/>
      <c r="O5" s="357"/>
      <c r="P5" s="357"/>
      <c r="Q5" s="357"/>
      <c r="R5" s="353"/>
      <c r="S5" s="353"/>
      <c r="T5" s="95"/>
      <c r="U5" s="95"/>
      <c r="V5" s="95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8" t="s">
        <v>82</v>
      </c>
      <c r="J6" s="211"/>
      <c r="K6" s="208"/>
      <c r="L6" s="357"/>
      <c r="M6" s="357"/>
      <c r="N6" s="357"/>
      <c r="O6" s="357"/>
      <c r="P6" s="357"/>
      <c r="Q6" s="357"/>
      <c r="R6" s="353"/>
      <c r="S6" s="353"/>
      <c r="T6" s="95"/>
      <c r="U6" s="95"/>
      <c r="V6" s="95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ht="13.5" customHeight="1">
      <c r="A7" s="332" t="s">
        <v>49</v>
      </c>
      <c r="B7" s="361">
        <v>100</v>
      </c>
      <c r="C7" s="362">
        <v>84.000926227244022</v>
      </c>
      <c r="D7" s="363">
        <v>0</v>
      </c>
      <c r="E7" s="363">
        <v>0</v>
      </c>
      <c r="F7" s="363">
        <v>0</v>
      </c>
      <c r="G7" s="364">
        <v>0</v>
      </c>
      <c r="H7" s="361">
        <v>0</v>
      </c>
      <c r="I7" s="365">
        <v>0</v>
      </c>
      <c r="J7" s="211"/>
      <c r="K7" s="208"/>
      <c r="L7" s="225"/>
      <c r="M7" s="225"/>
      <c r="N7" s="225"/>
      <c r="O7" s="225"/>
      <c r="P7" s="225"/>
      <c r="Q7" s="225"/>
      <c r="R7" s="96"/>
      <c r="S7" s="97"/>
      <c r="T7" s="95"/>
      <c r="U7" s="95"/>
      <c r="V7" s="95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ht="12.75">
      <c r="A8" s="342" t="s">
        <v>61</v>
      </c>
      <c r="B8" s="366">
        <v>0</v>
      </c>
      <c r="C8" s="367">
        <v>15.99907377275597</v>
      </c>
      <c r="D8" s="368">
        <v>100</v>
      </c>
      <c r="E8" s="368">
        <v>100</v>
      </c>
      <c r="F8" s="368">
        <v>100</v>
      </c>
      <c r="G8" s="369">
        <v>74.227469239737758</v>
      </c>
      <c r="H8" s="370">
        <v>21.860684146923507</v>
      </c>
      <c r="I8" s="371">
        <v>0</v>
      </c>
      <c r="J8" s="211"/>
      <c r="K8" s="208"/>
      <c r="L8" s="233"/>
      <c r="M8" s="234"/>
      <c r="N8" s="234"/>
      <c r="O8" s="234"/>
      <c r="P8" s="234"/>
      <c r="Q8" s="234"/>
      <c r="R8" s="96"/>
      <c r="S8" s="97"/>
      <c r="T8" s="95"/>
      <c r="U8" s="95"/>
      <c r="V8" s="95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ht="13.5" thickBot="1">
      <c r="A9" s="336" t="s">
        <v>60</v>
      </c>
      <c r="B9" s="372">
        <v>0</v>
      </c>
      <c r="C9" s="373">
        <v>0</v>
      </c>
      <c r="D9" s="373">
        <v>0</v>
      </c>
      <c r="E9" s="373">
        <v>0</v>
      </c>
      <c r="F9" s="373">
        <v>0</v>
      </c>
      <c r="G9" s="374">
        <v>25.772530760262235</v>
      </c>
      <c r="H9" s="375">
        <v>78.139315853076511</v>
      </c>
      <c r="I9" s="376">
        <v>100</v>
      </c>
      <c r="J9" s="211"/>
      <c r="K9" s="208"/>
      <c r="L9" s="234"/>
      <c r="M9" s="237"/>
      <c r="N9" s="237"/>
      <c r="O9" s="237"/>
      <c r="P9" s="237"/>
      <c r="Q9" s="237"/>
      <c r="R9" s="17"/>
      <c r="S9" s="97"/>
      <c r="T9" s="95"/>
      <c r="U9" s="95"/>
      <c r="V9" s="95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ht="20.25" customHeight="1" thickBot="1">
      <c r="A10" s="251" t="s">
        <v>89</v>
      </c>
      <c r="B10" s="377">
        <v>48</v>
      </c>
      <c r="C10" s="378">
        <v>24</v>
      </c>
      <c r="D10" s="378">
        <v>14</v>
      </c>
      <c r="E10" s="378">
        <v>16</v>
      </c>
      <c r="F10" s="378">
        <v>23</v>
      </c>
      <c r="G10" s="378">
        <v>75</v>
      </c>
      <c r="H10" s="379">
        <v>52</v>
      </c>
      <c r="I10" s="380">
        <v>21</v>
      </c>
      <c r="J10" s="256">
        <f>SUM(B10:I10)</f>
        <v>273</v>
      </c>
      <c r="K10" s="257"/>
      <c r="L10" s="239"/>
      <c r="M10" s="208"/>
      <c r="N10" s="208"/>
      <c r="O10" s="208"/>
      <c r="P10" s="211"/>
      <c r="Q10" s="211"/>
    </row>
    <row r="11" spans="1:37" ht="12.75">
      <c r="A11" s="381"/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239"/>
      <c r="M11" s="208"/>
      <c r="N11" s="208"/>
      <c r="O11" s="208"/>
      <c r="P11" s="211"/>
      <c r="Q11" s="211"/>
    </row>
    <row r="12" spans="1:37" ht="12.75">
      <c r="A12" s="381"/>
      <c r="B12" s="381"/>
      <c r="C12" s="381"/>
      <c r="D12" s="381"/>
      <c r="E12" s="381"/>
      <c r="F12" s="381"/>
      <c r="G12" s="381"/>
      <c r="H12" s="381"/>
      <c r="I12" s="381"/>
      <c r="J12" s="211"/>
      <c r="K12" s="211"/>
      <c r="L12" s="211"/>
      <c r="M12" s="208"/>
      <c r="N12" s="208"/>
      <c r="O12" s="208"/>
      <c r="P12" s="211"/>
      <c r="Q12" s="211"/>
    </row>
    <row r="13" spans="1:37" ht="12.75">
      <c r="A13" s="381"/>
      <c r="B13" s="381"/>
      <c r="C13" s="381"/>
      <c r="D13" s="381"/>
      <c r="E13" s="381"/>
      <c r="F13" s="381"/>
      <c r="G13" s="381"/>
      <c r="H13" s="381"/>
      <c r="I13" s="381"/>
      <c r="J13" s="211"/>
      <c r="K13" s="211"/>
      <c r="L13" s="211"/>
      <c r="M13" s="208"/>
      <c r="N13" s="208"/>
      <c r="O13" s="208"/>
      <c r="P13" s="211"/>
      <c r="Q13" s="211"/>
    </row>
    <row r="14" spans="1:37" ht="33.75">
      <c r="A14" s="172" t="s">
        <v>1</v>
      </c>
      <c r="B14" s="382" t="s">
        <v>6</v>
      </c>
      <c r="C14" s="382" t="s">
        <v>7</v>
      </c>
      <c r="D14" s="382" t="s">
        <v>8</v>
      </c>
      <c r="E14" s="382" t="s">
        <v>9</v>
      </c>
      <c r="F14" s="382" t="s">
        <v>10</v>
      </c>
      <c r="G14" s="382" t="s">
        <v>69</v>
      </c>
      <c r="H14" s="382" t="s">
        <v>70</v>
      </c>
      <c r="I14" s="382" t="s">
        <v>83</v>
      </c>
      <c r="J14" s="174" t="s">
        <v>0</v>
      </c>
      <c r="K14" s="174" t="s">
        <v>2</v>
      </c>
      <c r="L14" s="175" t="s">
        <v>95</v>
      </c>
      <c r="M14" s="176" t="s">
        <v>94</v>
      </c>
      <c r="N14" s="211"/>
      <c r="O14" s="211"/>
      <c r="P14" s="211"/>
      <c r="Q14" s="211"/>
    </row>
    <row r="15" spans="1:37">
      <c r="A15" s="259" t="str">
        <f>A7</f>
        <v>2-4</v>
      </c>
      <c r="B15" s="260">
        <f>(B7*$B$10)/100</f>
        <v>48</v>
      </c>
      <c r="C15" s="260">
        <f>(C7*$C$10)/100</f>
        <v>20.160222294538567</v>
      </c>
      <c r="D15" s="260">
        <f>(D7*$D$10)/100</f>
        <v>0</v>
      </c>
      <c r="E15" s="260">
        <f>(E7*$E$10)/100</f>
        <v>0</v>
      </c>
      <c r="F15" s="260">
        <f>(F7*$F$10)/100</f>
        <v>0</v>
      </c>
      <c r="G15" s="260">
        <f>(G7*$G$10)/100</f>
        <v>0</v>
      </c>
      <c r="H15" s="260">
        <f>(H7*$H$10)/100</f>
        <v>0</v>
      </c>
      <c r="I15" s="260">
        <f>(I7*$I$10)/100</f>
        <v>0</v>
      </c>
      <c r="J15" s="261">
        <f>SUM(B15:I15)</f>
        <v>68.160222294538571</v>
      </c>
      <c r="K15" s="345">
        <f>(J15/$J$18)*100</f>
        <v>24.967114393603872</v>
      </c>
      <c r="L15" s="346"/>
      <c r="M15" s="347"/>
      <c r="N15" s="211"/>
      <c r="O15" s="211"/>
      <c r="P15" s="211"/>
      <c r="Q15" s="211"/>
    </row>
    <row r="16" spans="1:37">
      <c r="A16" s="259" t="str">
        <f>A8</f>
        <v>5-14</v>
      </c>
      <c r="B16" s="260">
        <f>(B8*$B$10)/100</f>
        <v>0</v>
      </c>
      <c r="C16" s="260">
        <f>(C8*$C$10)/100</f>
        <v>3.839777705461433</v>
      </c>
      <c r="D16" s="260">
        <f>(D8*$D$10)/100</f>
        <v>14</v>
      </c>
      <c r="E16" s="260">
        <f>(E8*$E$10)/100</f>
        <v>16</v>
      </c>
      <c r="F16" s="260">
        <f>(F8*$F$10)/100</f>
        <v>23</v>
      </c>
      <c r="G16" s="260">
        <f>(G8*$G$10)/100</f>
        <v>55.670601929803318</v>
      </c>
      <c r="H16" s="260">
        <f>(H8*$H$10)/100</f>
        <v>11.367555756400225</v>
      </c>
      <c r="I16" s="260">
        <f>(I8*$I$10)/100</f>
        <v>0</v>
      </c>
      <c r="J16" s="261">
        <f t="shared" ref="J16:J17" si="0">SUM(B16:I16)</f>
        <v>123.87793539166496</v>
      </c>
      <c r="K16" s="345">
        <f t="shared" ref="K16:K17" si="1">(J16/$J$18)*100</f>
        <v>45.376533110499985</v>
      </c>
      <c r="L16" s="346"/>
      <c r="M16" s="347"/>
      <c r="N16" s="211"/>
      <c r="O16" s="211"/>
      <c r="P16" s="211"/>
      <c r="Q16" s="211"/>
    </row>
    <row r="17" spans="1:17" ht="12.75" thickBot="1">
      <c r="A17" s="259" t="str">
        <f>A9</f>
        <v>15-17</v>
      </c>
      <c r="B17" s="260">
        <f>(B9*$B$10)/100</f>
        <v>0</v>
      </c>
      <c r="C17" s="260">
        <f>(C9*$C$10)/100</f>
        <v>0</v>
      </c>
      <c r="D17" s="260">
        <f>(D9*$D$10)/100</f>
        <v>0</v>
      </c>
      <c r="E17" s="260">
        <f>(E9*$E$10)/100</f>
        <v>0</v>
      </c>
      <c r="F17" s="260">
        <f>(F9*$F$10)/100</f>
        <v>0</v>
      </c>
      <c r="G17" s="260">
        <f>(G9*$G$10)/100</f>
        <v>19.329398070196675</v>
      </c>
      <c r="H17" s="260">
        <f>(H9*$H$10)/100</f>
        <v>40.632444243599785</v>
      </c>
      <c r="I17" s="260">
        <f>(I9*$I$10)/100</f>
        <v>21</v>
      </c>
      <c r="J17" s="261">
        <f t="shared" si="0"/>
        <v>80.961842313796467</v>
      </c>
      <c r="K17" s="345">
        <f t="shared" si="1"/>
        <v>29.656352495896144</v>
      </c>
      <c r="L17" s="350"/>
      <c r="M17" s="347"/>
      <c r="N17" s="211"/>
      <c r="O17" s="211"/>
      <c r="P17" s="211"/>
      <c r="Q17" s="211"/>
    </row>
    <row r="18" spans="1:17" ht="13.5" thickBot="1">
      <c r="A18" s="211"/>
      <c r="B18" s="211"/>
      <c r="C18" s="211"/>
      <c r="D18" s="211"/>
      <c r="E18" s="211"/>
      <c r="F18" s="211"/>
      <c r="G18" s="211"/>
      <c r="H18" s="211"/>
      <c r="I18" s="211"/>
      <c r="J18" s="267">
        <f>SUM(J15:J17)</f>
        <v>273</v>
      </c>
      <c r="K18" s="267">
        <f>SUM(K15:K17)</f>
        <v>100</v>
      </c>
      <c r="L18" s="351">
        <v>758</v>
      </c>
      <c r="M18" s="352">
        <f>J16/L18</f>
        <v>0.16342735539797487</v>
      </c>
      <c r="N18" s="211"/>
      <c r="O18" s="211"/>
      <c r="P18" s="211"/>
      <c r="Q18" s="211"/>
    </row>
  </sheetData>
  <mergeCells count="4">
    <mergeCell ref="A1:H1"/>
    <mergeCell ref="A4:I4"/>
    <mergeCell ref="L7:Q7"/>
    <mergeCell ref="J4:J5"/>
  </mergeCells>
  <pageMargins left="0.75" right="0.75" top="1" bottom="1" header="0.4921259845" footer="0.492125984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K18"/>
  <sheetViews>
    <sheetView tabSelected="1" topLeftCell="A3" workbookViewId="0">
      <selection activeCell="H28" sqref="H28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8.75" customHeight="1">
      <c r="A1" s="269" t="s">
        <v>93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85</v>
      </c>
      <c r="B4" s="205"/>
      <c r="C4" s="205"/>
      <c r="D4" s="205"/>
      <c r="E4" s="205"/>
      <c r="F4" s="205"/>
      <c r="G4" s="205"/>
      <c r="H4" s="205"/>
      <c r="I4" s="206"/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38</v>
      </c>
      <c r="C5" s="272" t="s">
        <v>39</v>
      </c>
      <c r="D5" s="272" t="s">
        <v>40</v>
      </c>
      <c r="E5" s="272" t="s">
        <v>41</v>
      </c>
      <c r="F5" s="178">
        <v>13</v>
      </c>
      <c r="G5" s="178" t="s">
        <v>42</v>
      </c>
      <c r="H5" s="178" t="s">
        <v>43</v>
      </c>
      <c r="I5" s="340" t="s">
        <v>4</v>
      </c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341"/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83.522704547612477</v>
      </c>
      <c r="D7" s="320">
        <v>0</v>
      </c>
      <c r="E7" s="320">
        <v>0</v>
      </c>
      <c r="F7" s="320">
        <v>0</v>
      </c>
      <c r="G7" s="320">
        <v>0</v>
      </c>
      <c r="H7" s="322">
        <v>0</v>
      </c>
      <c r="I7" s="322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42" t="s">
        <v>61</v>
      </c>
      <c r="B8" s="335">
        <v>0</v>
      </c>
      <c r="C8" s="325">
        <v>16.477295452387537</v>
      </c>
      <c r="D8" s="324">
        <v>100</v>
      </c>
      <c r="E8" s="325">
        <v>100</v>
      </c>
      <c r="F8" s="325">
        <v>98</v>
      </c>
      <c r="G8" s="325">
        <v>92</v>
      </c>
      <c r="H8" s="326">
        <v>13</v>
      </c>
      <c r="I8" s="326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3.5" thickBot="1">
      <c r="A9" s="336" t="s">
        <v>60</v>
      </c>
      <c r="B9" s="337">
        <v>0</v>
      </c>
      <c r="C9" s="328">
        <v>0</v>
      </c>
      <c r="D9" s="328">
        <v>0</v>
      </c>
      <c r="E9" s="329">
        <v>0</v>
      </c>
      <c r="F9" s="329">
        <v>1.9721826539202199</v>
      </c>
      <c r="G9" s="329">
        <v>7.8641527792775348</v>
      </c>
      <c r="H9" s="339">
        <v>87.134425259434707</v>
      </c>
      <c r="I9" s="330"/>
      <c r="K9" s="208"/>
      <c r="L9" s="234"/>
      <c r="M9" s="237"/>
      <c r="N9" s="237"/>
      <c r="O9" s="237"/>
      <c r="P9" s="237"/>
      <c r="Q9" s="237"/>
      <c r="R9" s="238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20.25" customHeight="1" thickBot="1">
      <c r="A10" s="251" t="s">
        <v>89</v>
      </c>
      <c r="B10" s="292">
        <v>48</v>
      </c>
      <c r="C10" s="293">
        <v>24</v>
      </c>
      <c r="D10" s="293">
        <v>14</v>
      </c>
      <c r="E10" s="293">
        <v>16</v>
      </c>
      <c r="F10" s="293">
        <v>23</v>
      </c>
      <c r="G10" s="293">
        <v>75</v>
      </c>
      <c r="H10" s="294">
        <v>52</v>
      </c>
      <c r="I10" s="256">
        <f>SUM(A10:H10)</f>
        <v>252</v>
      </c>
      <c r="K10" s="257"/>
      <c r="L10" s="239"/>
      <c r="M10" s="208"/>
      <c r="N10" s="208"/>
      <c r="O10" s="208"/>
    </row>
    <row r="11" spans="1:37" s="211" customFormat="1" ht="12.75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33.75">
      <c r="A14" s="172" t="s">
        <v>1</v>
      </c>
      <c r="B14" s="173" t="s">
        <v>6</v>
      </c>
      <c r="C14" s="173" t="s">
        <v>7</v>
      </c>
      <c r="D14" s="173" t="s">
        <v>8</v>
      </c>
      <c r="E14" s="173" t="s">
        <v>9</v>
      </c>
      <c r="F14" s="173" t="s">
        <v>10</v>
      </c>
      <c r="G14" s="173" t="s">
        <v>69</v>
      </c>
      <c r="H14" s="173" t="s">
        <v>70</v>
      </c>
      <c r="I14" s="174" t="s">
        <v>0</v>
      </c>
      <c r="J14" s="174" t="s">
        <v>2</v>
      </c>
      <c r="K14" s="175" t="s">
        <v>95</v>
      </c>
      <c r="L14" s="176" t="s">
        <v>94</v>
      </c>
    </row>
    <row r="15" spans="1:37" s="211" customFormat="1">
      <c r="A15" s="259" t="str">
        <f>A7</f>
        <v>2-4</v>
      </c>
      <c r="B15" s="260">
        <f>(B7*$B$10)/100</f>
        <v>48</v>
      </c>
      <c r="C15" s="260">
        <f>(C7*$C$10)/100</f>
        <v>20.045449091426995</v>
      </c>
      <c r="D15" s="260">
        <f>(D7*$D$10)/100</f>
        <v>0</v>
      </c>
      <c r="E15" s="260">
        <f>(E7*$E$10)/100</f>
        <v>0</v>
      </c>
      <c r="F15" s="260">
        <f>(F7*$F$10)/100</f>
        <v>0</v>
      </c>
      <c r="G15" s="260">
        <f>(G7*$G$10)/100</f>
        <v>0</v>
      </c>
      <c r="H15" s="260">
        <f>(H7*$H$10)/100</f>
        <v>0</v>
      </c>
      <c r="I15" s="261">
        <f>SUM(B15:H15)</f>
        <v>68.045449091427002</v>
      </c>
      <c r="J15" s="345">
        <f>(I15/$I$18)*100</f>
        <v>27.006275679816905</v>
      </c>
      <c r="K15" s="346"/>
      <c r="L15" s="347"/>
    </row>
    <row r="16" spans="1:37" s="211" customFormat="1">
      <c r="A16" s="259" t="str">
        <f>A8</f>
        <v>5-14</v>
      </c>
      <c r="B16" s="260">
        <f>(B8*$B$10)/100</f>
        <v>0</v>
      </c>
      <c r="C16" s="260">
        <f>(C8*$C$10)/100</f>
        <v>3.9545509085730091</v>
      </c>
      <c r="D16" s="260">
        <f>(D8*$D$10)/100</f>
        <v>14</v>
      </c>
      <c r="E16" s="260">
        <f>(E8*$E$10)/100</f>
        <v>16</v>
      </c>
      <c r="F16" s="260">
        <f>(F8*$F$10)/100</f>
        <v>22.54</v>
      </c>
      <c r="G16" s="260">
        <f>(G8*$G$10)/100</f>
        <v>69</v>
      </c>
      <c r="H16" s="260">
        <f>(H8*$H$10)/100</f>
        <v>6.76</v>
      </c>
      <c r="I16" s="261">
        <f>SUM(B16:H16)</f>
        <v>132.25455090857301</v>
      </c>
      <c r="J16" s="345">
        <f>(I16/$I$18)*100</f>
        <v>52.489959423271685</v>
      </c>
      <c r="K16" s="346"/>
      <c r="L16" s="347"/>
    </row>
    <row r="17" spans="1:12" ht="12.75" thickBot="1">
      <c r="A17" s="5" t="str">
        <f>A9</f>
        <v>15-17</v>
      </c>
      <c r="B17" s="6">
        <f>(B9*$B$10)/100</f>
        <v>0</v>
      </c>
      <c r="C17" s="6">
        <f>(C9*$C$10)/100</f>
        <v>0</v>
      </c>
      <c r="D17" s="6">
        <f>(D9*$D$10)/100</f>
        <v>0</v>
      </c>
      <c r="E17" s="6">
        <f>(E9*$E$10)/100</f>
        <v>0</v>
      </c>
      <c r="F17" s="6">
        <f>(F9*$F$10)/100</f>
        <v>0.4536020104016506</v>
      </c>
      <c r="G17" s="6">
        <f>(G9*$G$10)/100</f>
        <v>5.8981145844581508</v>
      </c>
      <c r="H17" s="6">
        <f>(H9*$H$10)/100</f>
        <v>45.309901134906049</v>
      </c>
      <c r="I17" s="7">
        <f>SUM(B17:H17)</f>
        <v>51.661617729765851</v>
      </c>
      <c r="J17" s="130">
        <f>(I17/$I$18)*100</f>
        <v>20.503764896911409</v>
      </c>
      <c r="K17" s="133"/>
      <c r="L17" s="132"/>
    </row>
    <row r="18" spans="1:12" ht="13.5" thickBot="1">
      <c r="I18" s="102">
        <f>SUM(I15:I17)</f>
        <v>251.96161772976586</v>
      </c>
      <c r="J18" s="102">
        <f>SUM(J15:J17)</f>
        <v>100</v>
      </c>
      <c r="K18" s="135">
        <v>758</v>
      </c>
      <c r="L18" s="134">
        <f>I16/K18</f>
        <v>0.17447829935167944</v>
      </c>
    </row>
  </sheetData>
  <mergeCells count="4">
    <mergeCell ref="L7:Q7"/>
    <mergeCell ref="A1:H1"/>
    <mergeCell ref="A4:I4"/>
    <mergeCell ref="I5:I6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K18"/>
  <sheetViews>
    <sheetView workbookViewId="0">
      <selection sqref="A1:XFD18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7.25" customHeight="1">
      <c r="A1" s="269" t="s">
        <v>93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86</v>
      </c>
      <c r="B4" s="205"/>
      <c r="C4" s="205"/>
      <c r="D4" s="205"/>
      <c r="E4" s="205"/>
      <c r="F4" s="205"/>
      <c r="G4" s="205"/>
      <c r="H4" s="205"/>
      <c r="I4" s="206"/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38</v>
      </c>
      <c r="C5" s="272" t="s">
        <v>39</v>
      </c>
      <c r="D5" s="272" t="s">
        <v>45</v>
      </c>
      <c r="E5" s="272" t="s">
        <v>46</v>
      </c>
      <c r="F5" s="178" t="s">
        <v>47</v>
      </c>
      <c r="G5" s="178" t="s">
        <v>42</v>
      </c>
      <c r="H5" s="178" t="s">
        <v>43</v>
      </c>
      <c r="I5" s="348" t="s">
        <v>4</v>
      </c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349"/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85.801166102034912</v>
      </c>
      <c r="D7" s="320">
        <v>0</v>
      </c>
      <c r="E7" s="320">
        <v>0</v>
      </c>
      <c r="F7" s="320">
        <v>0</v>
      </c>
      <c r="G7" s="320">
        <v>0</v>
      </c>
      <c r="H7" s="322">
        <v>0</v>
      </c>
      <c r="I7" s="322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42" t="s">
        <v>61</v>
      </c>
      <c r="B8" s="335">
        <v>0</v>
      </c>
      <c r="C8" s="325">
        <v>14.198833897965091</v>
      </c>
      <c r="D8" s="324">
        <v>100</v>
      </c>
      <c r="E8" s="325">
        <v>100</v>
      </c>
      <c r="F8" s="325">
        <v>100</v>
      </c>
      <c r="G8" s="325">
        <v>79.933744514434267</v>
      </c>
      <c r="H8" s="338">
        <v>11.524212123794358</v>
      </c>
      <c r="I8" s="326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3.5" thickBot="1">
      <c r="A9" s="336" t="s">
        <v>60</v>
      </c>
      <c r="B9" s="337">
        <v>0</v>
      </c>
      <c r="C9" s="328">
        <v>0</v>
      </c>
      <c r="D9" s="328">
        <v>0</v>
      </c>
      <c r="E9" s="329">
        <v>0</v>
      </c>
      <c r="F9" s="329">
        <v>0</v>
      </c>
      <c r="G9" s="329">
        <v>20.066255485565733</v>
      </c>
      <c r="H9" s="339">
        <v>88.475787876205629</v>
      </c>
      <c r="I9" s="330"/>
      <c r="K9" s="208"/>
      <c r="L9" s="234"/>
      <c r="M9" s="237"/>
      <c r="N9" s="237"/>
      <c r="O9" s="237"/>
      <c r="P9" s="237"/>
      <c r="Q9" s="237"/>
      <c r="R9" s="238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20.25" customHeight="1" thickBot="1">
      <c r="A10" s="251" t="s">
        <v>89</v>
      </c>
      <c r="B10" s="292">
        <v>48</v>
      </c>
      <c r="C10" s="293">
        <v>24</v>
      </c>
      <c r="D10" s="293">
        <v>14</v>
      </c>
      <c r="E10" s="293">
        <v>16</v>
      </c>
      <c r="F10" s="293">
        <v>23</v>
      </c>
      <c r="G10" s="293">
        <v>75</v>
      </c>
      <c r="H10" s="294">
        <v>52</v>
      </c>
      <c r="I10" s="256">
        <f>SUM(A10:H10)</f>
        <v>252</v>
      </c>
      <c r="K10" s="257"/>
      <c r="L10" s="239"/>
      <c r="M10" s="208"/>
      <c r="N10" s="208"/>
      <c r="O10" s="208"/>
    </row>
    <row r="11" spans="1:37" s="211" customFormat="1" ht="12.75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33.75">
      <c r="A14" s="172" t="s">
        <v>1</v>
      </c>
      <c r="B14" s="173" t="s">
        <v>6</v>
      </c>
      <c r="C14" s="173" t="s">
        <v>7</v>
      </c>
      <c r="D14" s="173" t="s">
        <v>8</v>
      </c>
      <c r="E14" s="173" t="s">
        <v>9</v>
      </c>
      <c r="F14" s="173" t="s">
        <v>10</v>
      </c>
      <c r="G14" s="173" t="s">
        <v>69</v>
      </c>
      <c r="H14" s="173" t="s">
        <v>70</v>
      </c>
      <c r="I14" s="174" t="s">
        <v>0</v>
      </c>
      <c r="J14" s="174" t="s">
        <v>2</v>
      </c>
      <c r="K14" s="343" t="s">
        <v>95</v>
      </c>
      <c r="L14" s="344" t="s">
        <v>94</v>
      </c>
    </row>
    <row r="15" spans="1:37" s="211" customFormat="1">
      <c r="A15" s="259" t="str">
        <f>A7</f>
        <v>2-4</v>
      </c>
      <c r="B15" s="260">
        <f>(B7*$B$10)/100</f>
        <v>48</v>
      </c>
      <c r="C15" s="260">
        <f>(C7*$C$10)/100</f>
        <v>20.592279864488379</v>
      </c>
      <c r="D15" s="260">
        <f>(D7*$D$10)/100</f>
        <v>0</v>
      </c>
      <c r="E15" s="260">
        <f>(E7*$E$10)/100</f>
        <v>0</v>
      </c>
      <c r="F15" s="260">
        <f>(F7*$F$10)/100</f>
        <v>0</v>
      </c>
      <c r="G15" s="260">
        <f>(G7*$G$10)/100</f>
        <v>0</v>
      </c>
      <c r="H15" s="260">
        <f>(H7*$H$10)/100</f>
        <v>0</v>
      </c>
      <c r="I15" s="261">
        <f>SUM(B15:H15)</f>
        <v>68.592279864488376</v>
      </c>
      <c r="J15" s="345">
        <f>(I15/$I$18)*100</f>
        <v>27.219158676384275</v>
      </c>
      <c r="K15" s="346"/>
      <c r="L15" s="347"/>
    </row>
    <row r="16" spans="1:37" s="211" customFormat="1">
      <c r="A16" s="259" t="str">
        <f>A8</f>
        <v>5-14</v>
      </c>
      <c r="B16" s="260">
        <f>(B8*$B$10)/100</f>
        <v>0</v>
      </c>
      <c r="C16" s="260">
        <f>(C8*$C$10)/100</f>
        <v>3.4077201355116222</v>
      </c>
      <c r="D16" s="260">
        <f>(D8*$D$10)/100</f>
        <v>14</v>
      </c>
      <c r="E16" s="260">
        <f>(E8*$E$10)/100</f>
        <v>16</v>
      </c>
      <c r="F16" s="260">
        <f>(F8*$F$10)/100</f>
        <v>23</v>
      </c>
      <c r="G16" s="260">
        <f>(G8*$G$10)/100</f>
        <v>59.9503083858257</v>
      </c>
      <c r="H16" s="260">
        <f>(H8*$H$10)/100</f>
        <v>5.9925903043730662</v>
      </c>
      <c r="I16" s="261">
        <f>SUM(B16:H16)</f>
        <v>122.3506188257104</v>
      </c>
      <c r="J16" s="345">
        <f>(I16/$I$18)*100</f>
        <v>48.551832867345396</v>
      </c>
      <c r="K16" s="346"/>
      <c r="L16" s="347"/>
    </row>
    <row r="17" spans="1:12" s="211" customFormat="1" ht="12.75" thickBot="1">
      <c r="A17" s="259" t="str">
        <f>A9</f>
        <v>15-17</v>
      </c>
      <c r="B17" s="260">
        <f>(B9*$B$10)/100</f>
        <v>0</v>
      </c>
      <c r="C17" s="260">
        <f>(C9*$C$10)/100</f>
        <v>0</v>
      </c>
      <c r="D17" s="260">
        <f>(D9*$D$10)/100</f>
        <v>0</v>
      </c>
      <c r="E17" s="260">
        <f>(E9*$E$10)/100</f>
        <v>0</v>
      </c>
      <c r="F17" s="260">
        <f>(F9*$F$10)/100</f>
        <v>0</v>
      </c>
      <c r="G17" s="260">
        <f>(G9*$G$10)/100</f>
        <v>15.0496916141743</v>
      </c>
      <c r="H17" s="260">
        <f>(H9*$H$10)/100</f>
        <v>46.007409695626933</v>
      </c>
      <c r="I17" s="261">
        <f>SUM(B17:H17)</f>
        <v>61.057101309801233</v>
      </c>
      <c r="J17" s="345">
        <f>(I17/$I$18)*100</f>
        <v>24.229008456270332</v>
      </c>
      <c r="K17" s="350"/>
      <c r="L17" s="347"/>
    </row>
    <row r="18" spans="1:12" s="211" customFormat="1" ht="13.5" thickBot="1">
      <c r="I18" s="267">
        <f>SUM(I15:I17)</f>
        <v>252</v>
      </c>
      <c r="J18" s="267">
        <f>SUM(J15:J17)</f>
        <v>100.00000000000001</v>
      </c>
      <c r="K18" s="351">
        <v>758</v>
      </c>
      <c r="L18" s="352">
        <f>I16/K18</f>
        <v>0.16141242589143853</v>
      </c>
    </row>
  </sheetData>
  <mergeCells count="4">
    <mergeCell ref="L7:Q7"/>
    <mergeCell ref="A1:H1"/>
    <mergeCell ref="A4:I4"/>
    <mergeCell ref="I5:I6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K18"/>
  <sheetViews>
    <sheetView topLeftCell="A10" workbookViewId="0">
      <selection activeCell="K14" sqref="K14:L14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ht="15">
      <c r="A1" s="165" t="s">
        <v>93</v>
      </c>
      <c r="B1" s="165"/>
      <c r="C1" s="165"/>
      <c r="D1" s="165"/>
      <c r="E1" s="165"/>
      <c r="F1" s="165"/>
      <c r="G1" s="165"/>
      <c r="H1" s="165"/>
    </row>
    <row r="3" spans="1:37" ht="13.5" thickBot="1">
      <c r="M3" s="15"/>
      <c r="N3" s="16"/>
      <c r="O3" s="16"/>
      <c r="P3" s="16"/>
      <c r="Q3" s="16"/>
      <c r="R3" s="16"/>
      <c r="S3" s="16"/>
    </row>
    <row r="4" spans="1:37" ht="17.25" customHeight="1" thickBot="1">
      <c r="A4" s="166" t="s">
        <v>87</v>
      </c>
      <c r="B4" s="167"/>
      <c r="C4" s="167"/>
      <c r="D4" s="167"/>
      <c r="E4" s="167"/>
      <c r="F4" s="167"/>
      <c r="G4" s="167"/>
      <c r="H4" s="167"/>
      <c r="I4" s="168"/>
      <c r="K4" s="91"/>
      <c r="L4" s="9"/>
      <c r="M4" s="9"/>
      <c r="N4" s="9"/>
      <c r="O4" s="9"/>
      <c r="P4" s="9"/>
      <c r="Q4" s="9"/>
      <c r="R4" s="9"/>
      <c r="S4" s="9"/>
      <c r="T4" s="95"/>
      <c r="U4" s="95"/>
      <c r="V4" s="95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ht="29.25" customHeight="1" thickBot="1">
      <c r="A5" s="18" t="s">
        <v>78</v>
      </c>
      <c r="B5" s="75" t="s">
        <v>49</v>
      </c>
      <c r="C5" s="75" t="s">
        <v>50</v>
      </c>
      <c r="D5" s="75" t="s">
        <v>34</v>
      </c>
      <c r="E5" s="75" t="s">
        <v>35</v>
      </c>
      <c r="F5" s="76" t="s">
        <v>51</v>
      </c>
      <c r="G5" s="76" t="s">
        <v>52</v>
      </c>
      <c r="H5" s="76" t="s">
        <v>53</v>
      </c>
      <c r="I5" s="169" t="s">
        <v>4</v>
      </c>
      <c r="K5" s="91"/>
      <c r="L5" s="9"/>
      <c r="M5" s="9"/>
      <c r="N5" s="9"/>
      <c r="O5" s="9"/>
      <c r="P5" s="9"/>
      <c r="Q5" s="9"/>
      <c r="R5" s="9"/>
      <c r="S5" s="9"/>
      <c r="T5" s="95"/>
      <c r="U5" s="95"/>
      <c r="V5" s="95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ht="13.5" thickBot="1">
      <c r="A6" s="123" t="s">
        <v>5</v>
      </c>
      <c r="B6" s="111" t="s">
        <v>72</v>
      </c>
      <c r="C6" s="112" t="s">
        <v>73</v>
      </c>
      <c r="D6" s="112" t="s">
        <v>74</v>
      </c>
      <c r="E6" s="112" t="s">
        <v>75</v>
      </c>
      <c r="F6" s="113" t="s">
        <v>76</v>
      </c>
      <c r="G6" s="113" t="s">
        <v>77</v>
      </c>
      <c r="H6" s="113" t="s">
        <v>81</v>
      </c>
      <c r="I6" s="170"/>
      <c r="K6" s="91"/>
      <c r="L6" s="9"/>
      <c r="M6" s="9"/>
      <c r="N6" s="9"/>
      <c r="O6" s="9"/>
      <c r="P6" s="9"/>
      <c r="Q6" s="9"/>
      <c r="R6" s="9"/>
      <c r="S6" s="9"/>
      <c r="T6" s="95"/>
      <c r="U6" s="95"/>
      <c r="V6" s="95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ht="13.5" customHeight="1">
      <c r="A7" s="124" t="s">
        <v>49</v>
      </c>
      <c r="B7" s="115">
        <v>100</v>
      </c>
      <c r="C7" s="122">
        <v>84.000926227244022</v>
      </c>
      <c r="D7" s="116">
        <v>0</v>
      </c>
      <c r="E7" s="116">
        <v>0</v>
      </c>
      <c r="F7" s="116">
        <v>0</v>
      </c>
      <c r="G7" s="116">
        <v>0</v>
      </c>
      <c r="H7" s="117">
        <v>0</v>
      </c>
      <c r="I7" s="117"/>
      <c r="K7" s="91"/>
      <c r="L7" s="164"/>
      <c r="M7" s="164"/>
      <c r="N7" s="164"/>
      <c r="O7" s="164"/>
      <c r="P7" s="164"/>
      <c r="Q7" s="164"/>
      <c r="R7" s="96"/>
      <c r="S7" s="97"/>
      <c r="T7" s="95"/>
      <c r="U7" s="95"/>
      <c r="V7" s="95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ht="12.75">
      <c r="A8" s="129" t="s">
        <v>61</v>
      </c>
      <c r="B8" s="118">
        <v>0</v>
      </c>
      <c r="C8" s="89">
        <v>15.99907377275597</v>
      </c>
      <c r="D8" s="87">
        <v>100</v>
      </c>
      <c r="E8" s="89">
        <v>100</v>
      </c>
      <c r="F8" s="89">
        <v>100</v>
      </c>
      <c r="G8" s="89">
        <v>90</v>
      </c>
      <c r="H8" s="119">
        <v>15</v>
      </c>
      <c r="I8" s="119"/>
      <c r="K8" s="91"/>
      <c r="L8" s="98"/>
      <c r="M8" s="99"/>
      <c r="N8" s="99"/>
      <c r="O8" s="99"/>
      <c r="P8" s="99"/>
      <c r="Q8" s="99"/>
      <c r="R8" s="96"/>
      <c r="S8" s="97"/>
      <c r="T8" s="95"/>
      <c r="U8" s="95"/>
      <c r="V8" s="95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ht="13.5" thickBot="1">
      <c r="A9" s="125" t="s">
        <v>60</v>
      </c>
      <c r="B9" s="120">
        <v>0</v>
      </c>
      <c r="C9" s="88">
        <v>0</v>
      </c>
      <c r="D9" s="88">
        <v>0</v>
      </c>
      <c r="E9" s="114">
        <v>0</v>
      </c>
      <c r="F9" s="114">
        <v>0</v>
      </c>
      <c r="G9" s="114">
        <v>10</v>
      </c>
      <c r="H9" s="126">
        <v>85</v>
      </c>
      <c r="I9" s="121"/>
      <c r="K9" s="91"/>
      <c r="L9" s="99"/>
      <c r="M9" s="100"/>
      <c r="N9" s="100"/>
      <c r="O9" s="100"/>
      <c r="P9" s="100"/>
      <c r="Q9" s="100"/>
      <c r="R9" s="17"/>
      <c r="S9" s="97"/>
      <c r="T9" s="95"/>
      <c r="U9" s="95"/>
      <c r="V9" s="95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ht="31.5" customHeight="1" thickBot="1">
      <c r="A10" s="94" t="s">
        <v>89</v>
      </c>
      <c r="B10" s="105">
        <v>48</v>
      </c>
      <c r="C10" s="106">
        <v>24</v>
      </c>
      <c r="D10" s="106">
        <v>14</v>
      </c>
      <c r="E10" s="106">
        <v>16</v>
      </c>
      <c r="F10" s="106">
        <v>23</v>
      </c>
      <c r="G10" s="106">
        <v>75</v>
      </c>
      <c r="H10" s="107">
        <v>52</v>
      </c>
      <c r="I10" s="101">
        <f>SUM(A10:H10)</f>
        <v>252</v>
      </c>
      <c r="K10" s="8"/>
      <c r="L10" s="1"/>
      <c r="M10" s="91"/>
      <c r="N10" s="91"/>
      <c r="O10" s="91"/>
    </row>
    <row r="11" spans="1:37" ht="12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91"/>
      <c r="N11" s="91"/>
      <c r="O11" s="91"/>
    </row>
    <row r="12" spans="1:37" ht="12.75">
      <c r="A12" s="2"/>
      <c r="B12" s="2"/>
      <c r="C12" s="2"/>
      <c r="D12" s="2"/>
      <c r="E12" s="2"/>
      <c r="F12" s="2"/>
      <c r="G12" s="2"/>
      <c r="H12" s="2"/>
      <c r="I12" s="2"/>
      <c r="M12" s="91"/>
      <c r="N12" s="91"/>
      <c r="O12" s="91"/>
    </row>
    <row r="13" spans="1:37" ht="12.75">
      <c r="A13" s="2"/>
      <c r="B13" s="2"/>
      <c r="C13" s="2"/>
      <c r="D13" s="2"/>
      <c r="E13" s="2"/>
      <c r="F13" s="2"/>
      <c r="G13" s="2"/>
      <c r="H13" s="2"/>
      <c r="I13" s="2"/>
      <c r="M13" s="91"/>
      <c r="N13" s="91"/>
      <c r="O13" s="91"/>
    </row>
    <row r="14" spans="1:37" ht="33.75">
      <c r="A14" s="3" t="s">
        <v>1</v>
      </c>
      <c r="B14" s="19" t="s">
        <v>6</v>
      </c>
      <c r="C14" s="19" t="s">
        <v>7</v>
      </c>
      <c r="D14" s="19" t="s">
        <v>8</v>
      </c>
      <c r="E14" s="19" t="s">
        <v>9</v>
      </c>
      <c r="F14" s="19" t="s">
        <v>10</v>
      </c>
      <c r="G14" s="19" t="s">
        <v>69</v>
      </c>
      <c r="H14" s="19" t="s">
        <v>70</v>
      </c>
      <c r="I14" s="4" t="s">
        <v>0</v>
      </c>
      <c r="J14" s="4" t="s">
        <v>2</v>
      </c>
      <c r="K14" s="103" t="s">
        <v>95</v>
      </c>
      <c r="L14" s="104" t="s">
        <v>94</v>
      </c>
    </row>
    <row r="15" spans="1:37">
      <c r="A15" s="5" t="str">
        <f>A7</f>
        <v>2-4</v>
      </c>
      <c r="B15" s="6">
        <f>(B7*$B$10)/100</f>
        <v>48</v>
      </c>
      <c r="C15" s="6">
        <f>(C7*$C$10)/100</f>
        <v>20.160222294538567</v>
      </c>
      <c r="D15" s="6">
        <f>(D7*$D$10)/100</f>
        <v>0</v>
      </c>
      <c r="E15" s="6">
        <f>(E7*$E$10)/100</f>
        <v>0</v>
      </c>
      <c r="F15" s="6">
        <f>(F7*$F$10)/100</f>
        <v>0</v>
      </c>
      <c r="G15" s="6">
        <f>(G7*$G$10)/100</f>
        <v>0</v>
      </c>
      <c r="H15" s="6">
        <f>(H7*$H$10)/100</f>
        <v>0</v>
      </c>
      <c r="I15" s="7">
        <f>SUM(B15:H15)</f>
        <v>68.160222294538571</v>
      </c>
      <c r="J15" s="130">
        <f>(I15/$I$18)*100</f>
        <v>27.047707259737528</v>
      </c>
      <c r="K15" s="131"/>
      <c r="L15" s="132"/>
    </row>
    <row r="16" spans="1:37">
      <c r="A16" s="5" t="str">
        <f>A8</f>
        <v>5-14</v>
      </c>
      <c r="B16" s="6">
        <f>(B8*$B$10)/100</f>
        <v>0</v>
      </c>
      <c r="C16" s="6">
        <f>(C8*$C$10)/100</f>
        <v>3.839777705461433</v>
      </c>
      <c r="D16" s="6">
        <f>(D8*$D$10)/100</f>
        <v>14</v>
      </c>
      <c r="E16" s="6">
        <f>(E8*$E$10)/100</f>
        <v>16</v>
      </c>
      <c r="F16" s="6">
        <f>(F8*$F$10)/100</f>
        <v>23</v>
      </c>
      <c r="G16" s="6">
        <f>(G8*$G$10)/100</f>
        <v>67.5</v>
      </c>
      <c r="H16" s="6">
        <f>(H8*$H$10)/100</f>
        <v>7.8</v>
      </c>
      <c r="I16" s="7">
        <f>SUM(B16:H16)</f>
        <v>132.13977770546143</v>
      </c>
      <c r="J16" s="130">
        <f>(I16/$I$18)*100</f>
        <v>52.436419724389459</v>
      </c>
      <c r="K16" s="131"/>
      <c r="L16" s="132"/>
    </row>
    <row r="17" spans="1:12" ht="12.75" thickBot="1">
      <c r="A17" s="5" t="str">
        <f>A9</f>
        <v>15-17</v>
      </c>
      <c r="B17" s="6">
        <f>(B9*$B$10)/100</f>
        <v>0</v>
      </c>
      <c r="C17" s="6">
        <f>(C9*$C$10)/100</f>
        <v>0</v>
      </c>
      <c r="D17" s="6">
        <f>(D9*$D$10)/100</f>
        <v>0</v>
      </c>
      <c r="E17" s="6">
        <f>(E9*$E$10)/100</f>
        <v>0</v>
      </c>
      <c r="F17" s="6">
        <f>(F9*$F$10)/100</f>
        <v>0</v>
      </c>
      <c r="G17" s="6">
        <f>(G9*$G$10)/100</f>
        <v>7.5</v>
      </c>
      <c r="H17" s="6">
        <f>(H9*$H$10)/100</f>
        <v>44.2</v>
      </c>
      <c r="I17" s="7">
        <f>SUM(B17:H17)</f>
        <v>51.7</v>
      </c>
      <c r="J17" s="130">
        <f>(I17/$I$18)*100</f>
        <v>20.515873015873019</v>
      </c>
      <c r="K17" s="133"/>
      <c r="L17" s="132"/>
    </row>
    <row r="18" spans="1:12" ht="13.5" thickBot="1">
      <c r="I18" s="102">
        <f>SUM(I15:I17)</f>
        <v>252</v>
      </c>
      <c r="J18" s="102">
        <f>SUM(J15:J17)</f>
        <v>100</v>
      </c>
      <c r="K18" s="135">
        <v>758</v>
      </c>
      <c r="L18" s="134">
        <f>I16/K18</f>
        <v>0.17432688351643988</v>
      </c>
    </row>
  </sheetData>
  <mergeCells count="4">
    <mergeCell ref="L7:Q7"/>
    <mergeCell ref="A1:H1"/>
    <mergeCell ref="A4:I4"/>
    <mergeCell ref="I5:I6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G9" sqref="G9"/>
    </sheetView>
  </sheetViews>
  <sheetFormatPr baseColWidth="10" defaultRowHeight="1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123"/>
  <sheetViews>
    <sheetView topLeftCell="A57" zoomScale="75" zoomScaleNormal="75" workbookViewId="0">
      <selection activeCell="V10" sqref="V10"/>
    </sheetView>
  </sheetViews>
  <sheetFormatPr baseColWidth="10" defaultRowHeight="12.75"/>
  <cols>
    <col min="1" max="1" width="8.42578125" customWidth="1"/>
    <col min="2" max="19" width="5.5703125" customWidth="1"/>
    <col min="20" max="21" width="3" style="11" customWidth="1"/>
    <col min="22" max="22" width="9.28515625" style="11" customWidth="1"/>
    <col min="23" max="23" width="6.85546875" style="11" customWidth="1"/>
    <col min="24" max="40" width="5.5703125" style="11" customWidth="1"/>
    <col min="41" max="41" width="5.5703125" style="10" customWidth="1"/>
    <col min="42" max="42" width="8" style="11" customWidth="1"/>
    <col min="43" max="43" width="10.5703125" style="11" customWidth="1"/>
    <col min="44" max="44" width="7.28515625" style="11" customWidth="1"/>
    <col min="45" max="51" width="5.5703125" style="11" customWidth="1"/>
    <col min="52" max="52" width="3.140625" style="11" customWidth="1"/>
    <col min="53" max="53" width="10.85546875" style="12" customWidth="1"/>
    <col min="54" max="54" width="7.28515625" style="12" customWidth="1"/>
    <col min="55" max="55" width="8.42578125" style="11" customWidth="1"/>
    <col min="56" max="64" width="5.5703125" style="11" customWidth="1"/>
    <col min="65" max="95" width="6.85546875" style="11" customWidth="1"/>
    <col min="96" max="16384" width="11.42578125" style="11"/>
  </cols>
  <sheetData>
    <row r="1" spans="1:82" ht="33" customHeight="1">
      <c r="A1" s="147" t="s">
        <v>113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V1" s="147" t="s">
        <v>114</v>
      </c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1"/>
      <c r="BA1" s="11"/>
      <c r="BB1" s="11"/>
    </row>
    <row r="2" spans="1:82" s="12" customFormat="1" ht="19.5" customHeight="1">
      <c r="A2" s="13"/>
      <c r="B2" s="13"/>
      <c r="C2" s="13"/>
      <c r="D2" s="13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V2" s="160" t="s">
        <v>54</v>
      </c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1"/>
      <c r="AP2" s="11"/>
      <c r="AQ2" s="160" t="s">
        <v>55</v>
      </c>
      <c r="AR2" s="160"/>
      <c r="AS2" s="160"/>
      <c r="AT2" s="160"/>
      <c r="AU2" s="160"/>
      <c r="AV2" s="160"/>
      <c r="AW2" s="160"/>
      <c r="AX2" s="11"/>
      <c r="AY2" s="11"/>
      <c r="AZ2" s="11"/>
      <c r="BA2" s="160" t="s">
        <v>56</v>
      </c>
      <c r="BB2" s="160"/>
      <c r="BC2" s="160"/>
      <c r="BD2" s="160"/>
      <c r="BE2" s="160"/>
      <c r="BF2" s="160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</row>
    <row r="3" spans="1:82">
      <c r="AO3" s="11"/>
      <c r="BA3" s="11"/>
      <c r="BB3" s="11"/>
    </row>
    <row r="4" spans="1:82" ht="13.5" thickBot="1">
      <c r="AO4" s="11"/>
      <c r="BA4" s="11"/>
      <c r="BB4" s="11"/>
    </row>
    <row r="5" spans="1:82" ht="15" customHeight="1" thickBot="1">
      <c r="A5" s="148" t="s">
        <v>13</v>
      </c>
      <c r="B5" s="149"/>
      <c r="C5" s="150" t="s">
        <v>14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2"/>
      <c r="V5" s="144" t="s">
        <v>63</v>
      </c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6"/>
      <c r="AO5" s="11"/>
      <c r="AQ5" s="144" t="s">
        <v>63</v>
      </c>
      <c r="AR5" s="145"/>
      <c r="AS5" s="145"/>
      <c r="AT5" s="145"/>
      <c r="AU5" s="145"/>
      <c r="AV5" s="145"/>
      <c r="AW5" s="146"/>
      <c r="BA5" s="144" t="s">
        <v>63</v>
      </c>
      <c r="BB5" s="145"/>
      <c r="BC5" s="145"/>
      <c r="BD5" s="145"/>
      <c r="BE5" s="145"/>
      <c r="BF5" s="146"/>
    </row>
    <row r="6" spans="1:82" ht="36.75" thickBot="1">
      <c r="A6" s="21" t="s">
        <v>15</v>
      </c>
      <c r="B6" s="22" t="s">
        <v>16</v>
      </c>
      <c r="C6" s="23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24">
        <v>8</v>
      </c>
      <c r="J6" s="24">
        <v>9</v>
      </c>
      <c r="K6" s="24">
        <v>10</v>
      </c>
      <c r="L6" s="24">
        <v>11</v>
      </c>
      <c r="M6" s="24">
        <v>12</v>
      </c>
      <c r="N6" s="24">
        <v>13</v>
      </c>
      <c r="O6" s="24">
        <v>14</v>
      </c>
      <c r="P6" s="24">
        <v>15</v>
      </c>
      <c r="Q6" s="24">
        <v>16</v>
      </c>
      <c r="R6" s="24">
        <v>17</v>
      </c>
      <c r="S6" s="22" t="s">
        <v>4</v>
      </c>
      <c r="V6" s="50" t="s">
        <v>57</v>
      </c>
      <c r="W6" s="51" t="s">
        <v>16</v>
      </c>
      <c r="X6" s="51">
        <v>2</v>
      </c>
      <c r="Y6" s="51">
        <v>3</v>
      </c>
      <c r="Z6" s="51">
        <v>4</v>
      </c>
      <c r="AA6" s="51">
        <v>5</v>
      </c>
      <c r="AB6" s="51">
        <v>6</v>
      </c>
      <c r="AC6" s="51">
        <v>7</v>
      </c>
      <c r="AD6" s="51">
        <v>8</v>
      </c>
      <c r="AE6" s="51">
        <v>9</v>
      </c>
      <c r="AF6" s="51">
        <v>10</v>
      </c>
      <c r="AG6" s="51">
        <v>11</v>
      </c>
      <c r="AH6" s="51">
        <v>12</v>
      </c>
      <c r="AI6" s="51">
        <v>13</v>
      </c>
      <c r="AJ6" s="51">
        <v>14</v>
      </c>
      <c r="AK6" s="51">
        <v>15</v>
      </c>
      <c r="AL6" s="51">
        <v>16</v>
      </c>
      <c r="AM6" s="51">
        <v>17</v>
      </c>
      <c r="AN6" s="52" t="s">
        <v>4</v>
      </c>
      <c r="AO6" s="11"/>
      <c r="AQ6" s="74" t="s">
        <v>57</v>
      </c>
      <c r="AR6" s="79" t="s">
        <v>16</v>
      </c>
      <c r="AS6" s="79" t="s">
        <v>49</v>
      </c>
      <c r="AT6" s="79" t="s">
        <v>58</v>
      </c>
      <c r="AU6" s="79" t="s">
        <v>59</v>
      </c>
      <c r="AV6" s="79" t="s">
        <v>60</v>
      </c>
      <c r="AW6" s="80" t="s">
        <v>4</v>
      </c>
      <c r="BA6" s="74" t="s">
        <v>57</v>
      </c>
      <c r="BB6" s="79" t="s">
        <v>16</v>
      </c>
      <c r="BC6" s="79" t="s">
        <v>49</v>
      </c>
      <c r="BD6" s="79" t="s">
        <v>61</v>
      </c>
      <c r="BE6" s="79" t="s">
        <v>60</v>
      </c>
      <c r="BF6" s="80" t="s">
        <v>4</v>
      </c>
    </row>
    <row r="7" spans="1:82" ht="15" customHeight="1">
      <c r="A7" s="25" t="s">
        <v>17</v>
      </c>
      <c r="B7" s="26" t="s">
        <v>18</v>
      </c>
      <c r="C7" s="56">
        <v>162.47837522109728</v>
      </c>
      <c r="D7" s="56">
        <v>18.281769952122243</v>
      </c>
      <c r="E7" s="56"/>
      <c r="F7" s="56"/>
      <c r="G7" s="56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28">
        <v>180.76014517321951</v>
      </c>
      <c r="V7" s="29" t="s">
        <v>17</v>
      </c>
      <c r="W7" s="31" t="s">
        <v>18</v>
      </c>
      <c r="X7" s="54">
        <v>89.886172123504821</v>
      </c>
      <c r="Y7" s="54">
        <v>10.113827876495186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0</v>
      </c>
      <c r="AL7" s="54">
        <v>0</v>
      </c>
      <c r="AM7" s="54">
        <v>0</v>
      </c>
      <c r="AN7" s="30">
        <v>100</v>
      </c>
      <c r="AO7" s="11"/>
      <c r="AQ7" s="81" t="s">
        <v>17</v>
      </c>
      <c r="AR7" s="82" t="s">
        <v>18</v>
      </c>
      <c r="AS7" s="87">
        <v>100</v>
      </c>
      <c r="AT7" s="87">
        <v>0</v>
      </c>
      <c r="AU7" s="87">
        <v>0</v>
      </c>
      <c r="AV7" s="87">
        <v>0</v>
      </c>
      <c r="AW7" s="83">
        <v>100</v>
      </c>
      <c r="BA7" s="81" t="s">
        <v>17</v>
      </c>
      <c r="BB7" s="82" t="s">
        <v>18</v>
      </c>
      <c r="BC7" s="87">
        <v>100</v>
      </c>
      <c r="BD7" s="87">
        <v>0</v>
      </c>
      <c r="BE7" s="87">
        <v>0</v>
      </c>
      <c r="BF7" s="83">
        <v>100</v>
      </c>
    </row>
    <row r="8" spans="1:82" ht="15" customHeight="1">
      <c r="A8" s="29" t="s">
        <v>19</v>
      </c>
      <c r="B8" s="30" t="s">
        <v>20</v>
      </c>
      <c r="C8" s="57"/>
      <c r="D8" s="56">
        <v>91.408849760611218</v>
      </c>
      <c r="E8" s="56">
        <v>79.269520147375786</v>
      </c>
      <c r="F8" s="56">
        <v>29.945741429334586</v>
      </c>
      <c r="G8" s="56">
        <v>2.5621838307320139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28">
        <v>203.18629516805362</v>
      </c>
      <c r="V8" s="29" t="s">
        <v>19</v>
      </c>
      <c r="W8" s="31" t="s">
        <v>20</v>
      </c>
      <c r="X8" s="54">
        <v>0</v>
      </c>
      <c r="Y8" s="54">
        <v>44.987704355260647</v>
      </c>
      <c r="Z8" s="54">
        <v>39.013221871983376</v>
      </c>
      <c r="AA8" s="54">
        <v>14.738071484873879</v>
      </c>
      <c r="AB8" s="54">
        <v>1.2610022878820908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30">
        <v>100</v>
      </c>
      <c r="AO8" s="11"/>
      <c r="AQ8" s="81" t="s">
        <v>19</v>
      </c>
      <c r="AR8" s="82" t="s">
        <v>20</v>
      </c>
      <c r="AS8" s="87">
        <v>84.000926227244022</v>
      </c>
      <c r="AT8" s="87">
        <v>15.99907377275597</v>
      </c>
      <c r="AU8" s="87">
        <v>0</v>
      </c>
      <c r="AV8" s="87">
        <v>0</v>
      </c>
      <c r="AW8" s="83">
        <v>100</v>
      </c>
      <c r="BA8" s="81" t="s">
        <v>19</v>
      </c>
      <c r="BB8" s="82" t="s">
        <v>20</v>
      </c>
      <c r="BC8" s="89">
        <v>84.000926227244022</v>
      </c>
      <c r="BD8" s="87">
        <v>15.99907377275597</v>
      </c>
      <c r="BE8" s="87">
        <v>0</v>
      </c>
      <c r="BF8" s="83">
        <v>100</v>
      </c>
    </row>
    <row r="9" spans="1:82" ht="15" customHeight="1">
      <c r="A9" s="29" t="s">
        <v>21</v>
      </c>
      <c r="B9" s="30" t="s">
        <v>22</v>
      </c>
      <c r="C9" s="57"/>
      <c r="D9" s="56"/>
      <c r="E9" s="56"/>
      <c r="F9" s="56">
        <v>14.092113613804511</v>
      </c>
      <c r="G9" s="56">
        <v>11.529827238294063</v>
      </c>
      <c r="H9" s="56">
        <v>2.3970040659015437</v>
      </c>
      <c r="I9" s="56">
        <v>0.54414096151381963</v>
      </c>
      <c r="J9" s="56"/>
      <c r="K9" s="56"/>
      <c r="L9" s="56"/>
      <c r="M9" s="56"/>
      <c r="N9" s="56"/>
      <c r="O9" s="56"/>
      <c r="P9" s="56"/>
      <c r="Q9" s="56"/>
      <c r="R9" s="56"/>
      <c r="S9" s="28">
        <v>28.563085879513938</v>
      </c>
      <c r="V9" s="29" t="s">
        <v>21</v>
      </c>
      <c r="W9" s="31" t="s">
        <v>22</v>
      </c>
      <c r="X9" s="54">
        <v>0</v>
      </c>
      <c r="Y9" s="54">
        <v>0</v>
      </c>
      <c r="Z9" s="54">
        <v>0</v>
      </c>
      <c r="AA9" s="54">
        <v>49.336803709684879</v>
      </c>
      <c r="AB9" s="54">
        <v>40.366182025743598</v>
      </c>
      <c r="AC9" s="54">
        <v>8.391964635798427</v>
      </c>
      <c r="AD9" s="54">
        <v>1.9050496287730916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54">
        <v>0</v>
      </c>
      <c r="AN9" s="30">
        <v>100</v>
      </c>
      <c r="AO9" s="11"/>
      <c r="AQ9" s="81" t="s">
        <v>21</v>
      </c>
      <c r="AR9" s="82" t="s">
        <v>22</v>
      </c>
      <c r="AS9" s="87">
        <v>0</v>
      </c>
      <c r="AT9" s="87">
        <v>100</v>
      </c>
      <c r="AU9" s="87">
        <v>0</v>
      </c>
      <c r="AV9" s="87">
        <v>0</v>
      </c>
      <c r="AW9" s="83">
        <v>100</v>
      </c>
      <c r="BA9" s="81" t="s">
        <v>21</v>
      </c>
      <c r="BB9" s="82" t="s">
        <v>22</v>
      </c>
      <c r="BC9" s="87">
        <v>0</v>
      </c>
      <c r="BD9" s="87">
        <v>100</v>
      </c>
      <c r="BE9" s="87">
        <v>0</v>
      </c>
      <c r="BF9" s="83">
        <v>100</v>
      </c>
    </row>
    <row r="10" spans="1:82" ht="15" customHeight="1">
      <c r="A10" s="29" t="s">
        <v>23</v>
      </c>
      <c r="B10" s="30" t="s">
        <v>24</v>
      </c>
      <c r="C10" s="57"/>
      <c r="D10" s="57"/>
      <c r="E10" s="57"/>
      <c r="F10" s="57"/>
      <c r="G10" s="56">
        <v>17.935286815124094</v>
      </c>
      <c r="H10" s="56">
        <v>23.37078964254005</v>
      </c>
      <c r="I10" s="56">
        <v>15.780087883900769</v>
      </c>
      <c r="J10" s="56">
        <v>4.8979124169624475</v>
      </c>
      <c r="K10" s="56">
        <v>1.6931823711323593</v>
      </c>
      <c r="L10" s="56"/>
      <c r="M10" s="56"/>
      <c r="N10" s="56"/>
      <c r="O10" s="56"/>
      <c r="P10" s="56"/>
      <c r="Q10" s="56"/>
      <c r="R10" s="56"/>
      <c r="S10" s="28">
        <v>63.677259129659724</v>
      </c>
      <c r="V10" s="29" t="s">
        <v>23</v>
      </c>
      <c r="W10" s="31" t="s">
        <v>24</v>
      </c>
      <c r="X10" s="54">
        <v>0</v>
      </c>
      <c r="Y10" s="54">
        <v>0</v>
      </c>
      <c r="Z10" s="54">
        <v>0</v>
      </c>
      <c r="AA10" s="54">
        <v>0</v>
      </c>
      <c r="AB10" s="54">
        <v>28.165921492638741</v>
      </c>
      <c r="AC10" s="54">
        <v>36.701940318995852</v>
      </c>
      <c r="AD10" s="54">
        <v>24.781355384297136</v>
      </c>
      <c r="AE10" s="54">
        <v>7.6917764424962316</v>
      </c>
      <c r="AF10" s="54">
        <v>2.6590063615720316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  <c r="AL10" s="54">
        <v>0</v>
      </c>
      <c r="AM10" s="54">
        <v>0</v>
      </c>
      <c r="AN10" s="30">
        <v>100</v>
      </c>
      <c r="AO10" s="11"/>
      <c r="AQ10" s="81" t="s">
        <v>23</v>
      </c>
      <c r="AR10" s="82" t="s">
        <v>24</v>
      </c>
      <c r="AS10" s="87">
        <v>0</v>
      </c>
      <c r="AT10" s="89">
        <v>97.34099363842796</v>
      </c>
      <c r="AU10" s="89">
        <v>2.6590063615720316</v>
      </c>
      <c r="AV10" s="89">
        <v>0</v>
      </c>
      <c r="AW10" s="83">
        <v>100</v>
      </c>
      <c r="BA10" s="81" t="s">
        <v>23</v>
      </c>
      <c r="BB10" s="82" t="s">
        <v>24</v>
      </c>
      <c r="BC10" s="87">
        <v>0</v>
      </c>
      <c r="BD10" s="87">
        <v>100</v>
      </c>
      <c r="BE10" s="87">
        <v>0</v>
      </c>
      <c r="BF10" s="83">
        <v>100</v>
      </c>
    </row>
    <row r="11" spans="1:82" ht="15" customHeight="1">
      <c r="A11" s="29" t="s">
        <v>25</v>
      </c>
      <c r="B11" s="30" t="s">
        <v>26</v>
      </c>
      <c r="C11" s="57"/>
      <c r="D11" s="57"/>
      <c r="E11" s="57"/>
      <c r="F11" s="57"/>
      <c r="G11" s="57"/>
      <c r="H11" s="56"/>
      <c r="I11" s="56">
        <v>4.8972686536243764</v>
      </c>
      <c r="J11" s="56">
        <v>15.101896618967549</v>
      </c>
      <c r="K11" s="56">
        <v>13.545458969058874</v>
      </c>
      <c r="L11" s="56">
        <v>9.9453467602855845</v>
      </c>
      <c r="M11" s="56">
        <v>8.198985593266066</v>
      </c>
      <c r="N11" s="56">
        <v>2.7437543840716558</v>
      </c>
      <c r="O11" s="56"/>
      <c r="P11" s="56"/>
      <c r="Q11" s="56"/>
      <c r="R11" s="56"/>
      <c r="S11" s="28">
        <v>54.432710979274106</v>
      </c>
      <c r="V11" s="29" t="s">
        <v>25</v>
      </c>
      <c r="W11" s="31" t="s">
        <v>26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8.9969221916745408</v>
      </c>
      <c r="AE11" s="54">
        <v>27.744156679460215</v>
      </c>
      <c r="AF11" s="54">
        <v>24.884777416683264</v>
      </c>
      <c r="AG11" s="54">
        <v>18.270901047115569</v>
      </c>
      <c r="AH11" s="54">
        <v>15.062607475839162</v>
      </c>
      <c r="AI11" s="54">
        <v>5.0406351892272507</v>
      </c>
      <c r="AJ11" s="54">
        <v>0</v>
      </c>
      <c r="AK11" s="54">
        <v>0</v>
      </c>
      <c r="AL11" s="54">
        <v>0</v>
      </c>
      <c r="AM11" s="54">
        <v>0</v>
      </c>
      <c r="AN11" s="30">
        <v>100</v>
      </c>
      <c r="AO11" s="11"/>
      <c r="AQ11" s="81" t="s">
        <v>25</v>
      </c>
      <c r="AR11" s="82" t="s">
        <v>26</v>
      </c>
      <c r="AS11" s="87">
        <v>0</v>
      </c>
      <c r="AT11" s="89">
        <v>36.741078871134754</v>
      </c>
      <c r="AU11" s="89">
        <v>63.258921128865246</v>
      </c>
      <c r="AV11" s="89">
        <v>0</v>
      </c>
      <c r="AW11" s="83">
        <v>100</v>
      </c>
      <c r="BA11" s="81" t="s">
        <v>25</v>
      </c>
      <c r="BB11" s="82" t="s">
        <v>26</v>
      </c>
      <c r="BC11" s="87">
        <v>0</v>
      </c>
      <c r="BD11" s="87">
        <v>100</v>
      </c>
      <c r="BE11" s="87">
        <v>0</v>
      </c>
      <c r="BF11" s="83">
        <v>100</v>
      </c>
    </row>
    <row r="12" spans="1:82" ht="15" customHeight="1">
      <c r="A12" s="29" t="s">
        <v>27</v>
      </c>
      <c r="B12" s="30" t="s">
        <v>28</v>
      </c>
      <c r="C12" s="57"/>
      <c r="D12" s="57"/>
      <c r="E12" s="57"/>
      <c r="F12" s="57"/>
      <c r="G12" s="57"/>
      <c r="H12" s="56"/>
      <c r="I12" s="56"/>
      <c r="J12" s="56"/>
      <c r="K12" s="56"/>
      <c r="L12" s="56">
        <v>4.8012018842757991</v>
      </c>
      <c r="M12" s="56">
        <v>9.6248961312253805</v>
      </c>
      <c r="N12" s="56">
        <v>12.804187125667728</v>
      </c>
      <c r="O12" s="56">
        <v>11.077863622275288</v>
      </c>
      <c r="P12" s="56">
        <v>6.3152214967895111</v>
      </c>
      <c r="Q12" s="56">
        <v>2.9259713498638655</v>
      </c>
      <c r="R12" s="56">
        <v>4.0597852479361141</v>
      </c>
      <c r="S12" s="28">
        <v>51.609126858033683</v>
      </c>
      <c r="V12" s="29" t="s">
        <v>27</v>
      </c>
      <c r="W12" s="31" t="s">
        <v>28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9.3030093252360953</v>
      </c>
      <c r="AH12" s="54">
        <v>18.649600791932659</v>
      </c>
      <c r="AI12" s="54">
        <v>24.809927827086607</v>
      </c>
      <c r="AJ12" s="54">
        <v>21.464931295482405</v>
      </c>
      <c r="AK12" s="54">
        <v>12.236636969583721</v>
      </c>
      <c r="AL12" s="54">
        <v>5.6694843102318382</v>
      </c>
      <c r="AM12" s="54">
        <v>7.8664094804466771</v>
      </c>
      <c r="AN12" s="30">
        <v>100</v>
      </c>
      <c r="AO12" s="11"/>
      <c r="AQ12" s="81" t="s">
        <v>27</v>
      </c>
      <c r="AR12" s="82" t="s">
        <v>28</v>
      </c>
      <c r="AS12" s="87">
        <v>0</v>
      </c>
      <c r="AT12" s="89">
        <v>0</v>
      </c>
      <c r="AU12" s="89">
        <v>74.227469239737758</v>
      </c>
      <c r="AV12" s="89">
        <v>25.772530760262235</v>
      </c>
      <c r="AW12" s="83">
        <v>100</v>
      </c>
      <c r="BA12" s="81" t="s">
        <v>27</v>
      </c>
      <c r="BB12" s="82" t="s">
        <v>28</v>
      </c>
      <c r="BC12" s="87">
        <v>0</v>
      </c>
      <c r="BD12" s="89">
        <v>74.227469239737758</v>
      </c>
      <c r="BE12" s="89">
        <v>25.772530760262235</v>
      </c>
      <c r="BF12" s="83">
        <v>100</v>
      </c>
    </row>
    <row r="13" spans="1:82" ht="15" customHeight="1">
      <c r="A13" s="29" t="s">
        <v>29</v>
      </c>
      <c r="B13" s="30" t="s">
        <v>30</v>
      </c>
      <c r="C13" s="57"/>
      <c r="D13" s="57"/>
      <c r="E13" s="57"/>
      <c r="F13" s="57"/>
      <c r="G13" s="57"/>
      <c r="H13" s="56"/>
      <c r="I13" s="56"/>
      <c r="J13" s="56"/>
      <c r="K13" s="56"/>
      <c r="L13" s="56"/>
      <c r="M13" s="56"/>
      <c r="N13" s="56">
        <v>4.5729239734527605</v>
      </c>
      <c r="O13" s="56">
        <v>10.57432436671732</v>
      </c>
      <c r="P13" s="56">
        <v>15.336966492203098</v>
      </c>
      <c r="Q13" s="56">
        <v>21.213292286513028</v>
      </c>
      <c r="R13" s="56">
        <v>17.592402741056492</v>
      </c>
      <c r="S13" s="28">
        <v>69.289909859942696</v>
      </c>
      <c r="V13" s="29" t="s">
        <v>29</v>
      </c>
      <c r="W13" s="31" t="s">
        <v>30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6.599696814003825</v>
      </c>
      <c r="AJ13" s="54">
        <v>15.260987332919681</v>
      </c>
      <c r="AK13" s="54">
        <v>22.134487580087871</v>
      </c>
      <c r="AL13" s="54">
        <v>30.61526898994666</v>
      </c>
      <c r="AM13" s="54">
        <v>25.389559283041969</v>
      </c>
      <c r="AN13" s="30">
        <v>100</v>
      </c>
      <c r="AO13" s="11"/>
      <c r="AQ13" s="81" t="s">
        <v>29</v>
      </c>
      <c r="AR13" s="82" t="s">
        <v>30</v>
      </c>
      <c r="AS13" s="87">
        <v>0</v>
      </c>
      <c r="AT13" s="87">
        <v>0</v>
      </c>
      <c r="AU13" s="89">
        <v>21.860684146923507</v>
      </c>
      <c r="AV13" s="89">
        <v>78.139315853076511</v>
      </c>
      <c r="AW13" s="83">
        <v>100</v>
      </c>
      <c r="BA13" s="81" t="s">
        <v>29</v>
      </c>
      <c r="BB13" s="82" t="s">
        <v>30</v>
      </c>
      <c r="BC13" s="87">
        <v>0</v>
      </c>
      <c r="BD13" s="89">
        <v>21.860684146923507</v>
      </c>
      <c r="BE13" s="89">
        <v>78.139315853076511</v>
      </c>
      <c r="BF13" s="83">
        <v>100</v>
      </c>
    </row>
    <row r="14" spans="1:82" ht="15" customHeight="1" thickBot="1">
      <c r="A14" s="32">
        <v>32</v>
      </c>
      <c r="B14" s="33" t="s">
        <v>31</v>
      </c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6">
        <v>2.9259713498638655</v>
      </c>
      <c r="R14" s="56">
        <v>5.4130469972481512</v>
      </c>
      <c r="S14" s="28">
        <v>8.3390183471120167</v>
      </c>
      <c r="V14" s="32">
        <v>32</v>
      </c>
      <c r="W14" s="53" t="s">
        <v>31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35.087719298245609</v>
      </c>
      <c r="AM14" s="55">
        <v>64.912280701754383</v>
      </c>
      <c r="AN14" s="33">
        <v>100</v>
      </c>
      <c r="AO14" s="11"/>
      <c r="AQ14" s="84">
        <v>32</v>
      </c>
      <c r="AR14" s="85" t="s">
        <v>31</v>
      </c>
      <c r="AS14" s="88">
        <v>0</v>
      </c>
      <c r="AT14" s="88">
        <v>0</v>
      </c>
      <c r="AU14" s="88">
        <v>0</v>
      </c>
      <c r="AV14" s="88">
        <v>100</v>
      </c>
      <c r="AW14" s="86">
        <v>100</v>
      </c>
      <c r="BA14" s="84">
        <v>32</v>
      </c>
      <c r="BB14" s="85" t="s">
        <v>31</v>
      </c>
      <c r="BC14" s="88">
        <v>0</v>
      </c>
      <c r="BD14" s="88">
        <v>0</v>
      </c>
      <c r="BE14" s="88">
        <v>100</v>
      </c>
      <c r="BF14" s="86">
        <v>100</v>
      </c>
    </row>
    <row r="15" spans="1:82" ht="15" customHeight="1" thickBot="1">
      <c r="A15" s="153" t="s">
        <v>0</v>
      </c>
      <c r="B15" s="154"/>
      <c r="C15" s="28">
        <v>162.47837522109728</v>
      </c>
      <c r="D15" s="28">
        <v>109.69061971273347</v>
      </c>
      <c r="E15" s="28">
        <v>79.269520147375786</v>
      </c>
      <c r="F15" s="28">
        <v>44.037855043139096</v>
      </c>
      <c r="G15" s="28">
        <v>32.027297884150173</v>
      </c>
      <c r="H15" s="28">
        <v>25.767793708441594</v>
      </c>
      <c r="I15" s="28">
        <v>21.221497499038964</v>
      </c>
      <c r="J15" s="28">
        <v>19.999809035929996</v>
      </c>
      <c r="K15" s="28">
        <v>15.238641340191233</v>
      </c>
      <c r="L15" s="28">
        <v>14.746548644561383</v>
      </c>
      <c r="M15" s="28">
        <v>17.823881724491446</v>
      </c>
      <c r="N15" s="28">
        <v>20.120865483192144</v>
      </c>
      <c r="O15" s="28">
        <v>21.652187988992608</v>
      </c>
      <c r="P15" s="28">
        <v>21.652187988992608</v>
      </c>
      <c r="Q15" s="28">
        <v>27.065234986240757</v>
      </c>
      <c r="R15" s="28">
        <v>27.06523498624076</v>
      </c>
      <c r="S15" s="28">
        <v>659.85755139480932</v>
      </c>
      <c r="AO15" s="11"/>
      <c r="BA15" s="11"/>
      <c r="BB15" s="11"/>
    </row>
    <row r="16" spans="1:82">
      <c r="A16" s="35"/>
      <c r="B16" s="3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AO16" s="11"/>
      <c r="BA16" s="11"/>
      <c r="BB16" s="11"/>
    </row>
    <row r="17" spans="1:58">
      <c r="A17" s="35"/>
      <c r="B17" s="3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AO17" s="11"/>
      <c r="BA17" s="11"/>
      <c r="BB17" s="11"/>
    </row>
    <row r="18" spans="1:58">
      <c r="A18" s="20"/>
      <c r="B18" s="2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AO18" s="11"/>
      <c r="BA18" s="11"/>
      <c r="BB18" s="11"/>
    </row>
    <row r="19" spans="1:58" ht="13.5" thickBot="1">
      <c r="A19" s="20"/>
      <c r="B19" s="2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AO19" s="11"/>
      <c r="BA19" s="11"/>
      <c r="BB19" s="11"/>
    </row>
    <row r="20" spans="1:58" ht="15" customHeight="1" thickBot="1">
      <c r="A20" s="155" t="s">
        <v>32</v>
      </c>
      <c r="B20" s="156"/>
      <c r="C20" s="157" t="s">
        <v>14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9"/>
      <c r="V20" s="141" t="s">
        <v>64</v>
      </c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3"/>
      <c r="AO20" s="11"/>
      <c r="AQ20" s="144" t="str">
        <f>V20</f>
        <v>Matrice Dents 41-48</v>
      </c>
      <c r="AR20" s="145"/>
      <c r="AS20" s="145"/>
      <c r="AT20" s="145"/>
      <c r="AU20" s="145"/>
      <c r="AV20" s="145"/>
      <c r="AW20" s="146"/>
      <c r="BA20" s="144" t="str">
        <f>AQ20</f>
        <v>Matrice Dents 41-48</v>
      </c>
      <c r="BB20" s="145"/>
      <c r="BC20" s="145"/>
      <c r="BD20" s="145"/>
      <c r="BE20" s="145"/>
      <c r="BF20" s="146"/>
    </row>
    <row r="21" spans="1:58" ht="36.75" thickBot="1">
      <c r="A21" s="21" t="s">
        <v>15</v>
      </c>
      <c r="B21" s="22" t="s">
        <v>16</v>
      </c>
      <c r="C21" s="61">
        <v>2</v>
      </c>
      <c r="D21" s="62">
        <v>3</v>
      </c>
      <c r="E21" s="62">
        <v>4</v>
      </c>
      <c r="F21" s="62">
        <v>5</v>
      </c>
      <c r="G21" s="62">
        <v>6</v>
      </c>
      <c r="H21" s="62">
        <v>7</v>
      </c>
      <c r="I21" s="62">
        <v>8</v>
      </c>
      <c r="J21" s="62">
        <v>9</v>
      </c>
      <c r="K21" s="62">
        <v>10</v>
      </c>
      <c r="L21" s="62">
        <v>11</v>
      </c>
      <c r="M21" s="62">
        <v>12</v>
      </c>
      <c r="N21" s="62">
        <v>13</v>
      </c>
      <c r="O21" s="62">
        <v>14</v>
      </c>
      <c r="P21" s="62">
        <v>15</v>
      </c>
      <c r="Q21" s="62">
        <v>16</v>
      </c>
      <c r="R21" s="62">
        <v>17</v>
      </c>
      <c r="S21" s="63" t="s">
        <v>4</v>
      </c>
      <c r="V21" s="50" t="s">
        <v>57</v>
      </c>
      <c r="W21" s="51" t="s">
        <v>16</v>
      </c>
      <c r="X21" s="51">
        <v>2</v>
      </c>
      <c r="Y21" s="51">
        <v>3</v>
      </c>
      <c r="Z21" s="51">
        <v>4</v>
      </c>
      <c r="AA21" s="51">
        <v>5</v>
      </c>
      <c r="AB21" s="51">
        <v>6</v>
      </c>
      <c r="AC21" s="51">
        <v>7</v>
      </c>
      <c r="AD21" s="51">
        <v>8</v>
      </c>
      <c r="AE21" s="51">
        <v>9</v>
      </c>
      <c r="AF21" s="51">
        <v>10</v>
      </c>
      <c r="AG21" s="51">
        <v>11</v>
      </c>
      <c r="AH21" s="51">
        <v>12</v>
      </c>
      <c r="AI21" s="51">
        <v>13</v>
      </c>
      <c r="AJ21" s="51">
        <v>14</v>
      </c>
      <c r="AK21" s="51">
        <v>15</v>
      </c>
      <c r="AL21" s="51">
        <v>16</v>
      </c>
      <c r="AM21" s="51">
        <v>17</v>
      </c>
      <c r="AN21" s="52" t="s">
        <v>4</v>
      </c>
      <c r="AO21" s="11"/>
      <c r="AQ21" s="74" t="s">
        <v>57</v>
      </c>
      <c r="AR21" s="79" t="s">
        <v>16</v>
      </c>
      <c r="AS21" s="79" t="s">
        <v>49</v>
      </c>
      <c r="AT21" s="79" t="s">
        <v>58</v>
      </c>
      <c r="AU21" s="79" t="s">
        <v>59</v>
      </c>
      <c r="AV21" s="79" t="s">
        <v>60</v>
      </c>
      <c r="AW21" s="80" t="s">
        <v>4</v>
      </c>
      <c r="BA21" s="74" t="s">
        <v>57</v>
      </c>
      <c r="BB21" s="79" t="s">
        <v>16</v>
      </c>
      <c r="BC21" s="79" t="s">
        <v>49</v>
      </c>
      <c r="BD21" s="79" t="s">
        <v>61</v>
      </c>
      <c r="BE21" s="79" t="s">
        <v>60</v>
      </c>
      <c r="BF21" s="80" t="s">
        <v>4</v>
      </c>
    </row>
    <row r="22" spans="1:58" ht="15" customHeight="1">
      <c r="A22" s="36" t="s">
        <v>17</v>
      </c>
      <c r="B22" s="37" t="s">
        <v>18</v>
      </c>
      <c r="C22" s="64">
        <v>163.95545135947089</v>
      </c>
      <c r="D22" s="65">
        <v>10.798810455089503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38">
        <f t="shared" ref="S22:S30" si="0">SUM(C22:R22)</f>
        <v>174.75426181456038</v>
      </c>
      <c r="V22" s="29" t="s">
        <v>17</v>
      </c>
      <c r="W22" s="31" t="s">
        <v>18</v>
      </c>
      <c r="X22" s="108">
        <v>93.820573905917897</v>
      </c>
      <c r="Y22" s="108">
        <v>6.1794260940821051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30">
        <v>100</v>
      </c>
      <c r="AO22" s="11"/>
      <c r="AQ22" s="81" t="s">
        <v>17</v>
      </c>
      <c r="AR22" s="82" t="s">
        <v>18</v>
      </c>
      <c r="AS22" s="87">
        <v>100</v>
      </c>
      <c r="AT22" s="87">
        <v>0</v>
      </c>
      <c r="AU22" s="87">
        <v>0</v>
      </c>
      <c r="AV22" s="87">
        <v>0</v>
      </c>
      <c r="AW22" s="83">
        <v>100</v>
      </c>
      <c r="BA22" s="81" t="s">
        <v>17</v>
      </c>
      <c r="BB22" s="82" t="s">
        <v>18</v>
      </c>
      <c r="BC22" s="87">
        <v>100</v>
      </c>
      <c r="BD22" s="87">
        <v>0</v>
      </c>
      <c r="BE22" s="87">
        <v>0</v>
      </c>
      <c r="BF22" s="83">
        <v>100</v>
      </c>
    </row>
    <row r="23" spans="1:58" ht="15" customHeight="1">
      <c r="A23" s="39" t="s">
        <v>33</v>
      </c>
      <c r="B23" s="40" t="s">
        <v>20</v>
      </c>
      <c r="C23" s="66"/>
      <c r="D23" s="56">
        <v>99.88899670957791</v>
      </c>
      <c r="E23" s="56">
        <v>79.990152148715566</v>
      </c>
      <c r="F23" s="56">
        <v>18.664043655555862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38">
        <f t="shared" si="0"/>
        <v>198.54319251384936</v>
      </c>
      <c r="V23" s="29" t="s">
        <v>33</v>
      </c>
      <c r="W23" s="31" t="s">
        <v>20</v>
      </c>
      <c r="X23" s="108">
        <v>0</v>
      </c>
      <c r="Y23" s="108">
        <v>50.310965309279062</v>
      </c>
      <c r="Z23" s="108">
        <v>40.288539302668788</v>
      </c>
      <c r="AA23" s="108">
        <v>9.4004953880521249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30">
        <v>100</v>
      </c>
      <c r="AO23" s="11"/>
      <c r="AQ23" s="81" t="s">
        <v>33</v>
      </c>
      <c r="AR23" s="82" t="s">
        <v>20</v>
      </c>
      <c r="AS23" s="89">
        <v>90.59950461194785</v>
      </c>
      <c r="AT23" s="89">
        <v>9.4004953880521249</v>
      </c>
      <c r="AU23" s="89">
        <v>0</v>
      </c>
      <c r="AV23" s="89">
        <v>0</v>
      </c>
      <c r="AW23" s="83">
        <v>100</v>
      </c>
      <c r="BA23" s="81" t="s">
        <v>33</v>
      </c>
      <c r="BB23" s="82" t="s">
        <v>20</v>
      </c>
      <c r="BC23" s="89">
        <v>90.59950461194785</v>
      </c>
      <c r="BD23" s="89">
        <v>9.4004953880521249</v>
      </c>
      <c r="BE23" s="87">
        <v>0</v>
      </c>
      <c r="BF23" s="83">
        <v>100</v>
      </c>
    </row>
    <row r="24" spans="1:58" ht="15" customHeight="1">
      <c r="A24" s="39" t="s">
        <v>34</v>
      </c>
      <c r="B24" s="40" t="s">
        <v>22</v>
      </c>
      <c r="C24" s="66"/>
      <c r="D24" s="56"/>
      <c r="E24" s="56"/>
      <c r="F24" s="56">
        <v>25.774155524339047</v>
      </c>
      <c r="G24" s="56">
        <v>21.10592988580731</v>
      </c>
      <c r="H24" s="56">
        <v>2.3638223980471214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38">
        <f t="shared" si="0"/>
        <v>49.243907808193477</v>
      </c>
      <c r="V24" s="29" t="s">
        <v>34</v>
      </c>
      <c r="W24" s="31" t="s">
        <v>22</v>
      </c>
      <c r="X24" s="108">
        <v>0</v>
      </c>
      <c r="Y24" s="108">
        <v>0</v>
      </c>
      <c r="Z24" s="108">
        <v>0</v>
      </c>
      <c r="AA24" s="108">
        <v>52.339785105459477</v>
      </c>
      <c r="AB24" s="108">
        <v>42.859981722034632</v>
      </c>
      <c r="AC24" s="108">
        <v>4.80023317250589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30">
        <v>100</v>
      </c>
      <c r="AO24" s="11"/>
      <c r="AQ24" s="81" t="s">
        <v>34</v>
      </c>
      <c r="AR24" s="82" t="s">
        <v>22</v>
      </c>
      <c r="AS24" s="89">
        <v>0</v>
      </c>
      <c r="AT24" s="89">
        <v>100</v>
      </c>
      <c r="AU24" s="89">
        <v>0</v>
      </c>
      <c r="AV24" s="89">
        <v>0</v>
      </c>
      <c r="AW24" s="83">
        <v>100</v>
      </c>
      <c r="BA24" s="81" t="s">
        <v>34</v>
      </c>
      <c r="BB24" s="82" t="s">
        <v>22</v>
      </c>
      <c r="BC24" s="87">
        <v>0</v>
      </c>
      <c r="BD24" s="87">
        <v>100</v>
      </c>
      <c r="BE24" s="87">
        <v>0</v>
      </c>
      <c r="BF24" s="83">
        <v>100</v>
      </c>
    </row>
    <row r="25" spans="1:58" ht="15" customHeight="1">
      <c r="A25" s="39" t="s">
        <v>35</v>
      </c>
      <c r="B25" s="40" t="s">
        <v>24</v>
      </c>
      <c r="C25" s="66"/>
      <c r="D25" s="56"/>
      <c r="E25" s="56"/>
      <c r="F25" s="56"/>
      <c r="G25" s="56">
        <v>11.212525251835133</v>
      </c>
      <c r="H25" s="56">
        <v>23.638223980471217</v>
      </c>
      <c r="I25" s="56">
        <v>14.825367833244705</v>
      </c>
      <c r="J25" s="56">
        <v>5.9357722005032878</v>
      </c>
      <c r="K25" s="56">
        <v>1.6475544046375588</v>
      </c>
      <c r="L25" s="56">
        <v>0.67639128080426181</v>
      </c>
      <c r="M25" s="56">
        <v>0.69176603895753519</v>
      </c>
      <c r="N25" s="56"/>
      <c r="O25" s="56"/>
      <c r="P25" s="56"/>
      <c r="Q25" s="56"/>
      <c r="R25" s="56"/>
      <c r="S25" s="38">
        <f t="shared" si="0"/>
        <v>58.627600990453693</v>
      </c>
      <c r="V25" s="29" t="s">
        <v>62</v>
      </c>
      <c r="W25" s="31" t="s">
        <v>24</v>
      </c>
      <c r="X25" s="108">
        <v>0</v>
      </c>
      <c r="Y25" s="108">
        <v>0</v>
      </c>
      <c r="Z25" s="108">
        <v>0</v>
      </c>
      <c r="AA25" s="108">
        <v>0</v>
      </c>
      <c r="AB25" s="108">
        <v>19.124994136568652</v>
      </c>
      <c r="AC25" s="108">
        <v>40.31927553085486</v>
      </c>
      <c r="AD25" s="108">
        <v>25.287352002785706</v>
      </c>
      <c r="AE25" s="108">
        <v>10.124535372801297</v>
      </c>
      <c r="AF25" s="108">
        <v>2.8102026635983783</v>
      </c>
      <c r="AG25" s="108">
        <v>1.1537079283090541</v>
      </c>
      <c r="AH25" s="108">
        <v>1.1799323650820628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30">
        <v>100</v>
      </c>
      <c r="AO25" s="11"/>
      <c r="AQ25" s="81" t="s">
        <v>62</v>
      </c>
      <c r="AR25" s="82" t="s">
        <v>24</v>
      </c>
      <c r="AS25" s="89">
        <v>0</v>
      </c>
      <c r="AT25" s="89">
        <v>94.856157043010512</v>
      </c>
      <c r="AU25" s="89">
        <v>5.143842956989495</v>
      </c>
      <c r="AV25" s="89">
        <v>0</v>
      </c>
      <c r="AW25" s="83">
        <v>100</v>
      </c>
      <c r="BA25" s="81" t="s">
        <v>62</v>
      </c>
      <c r="BB25" s="82" t="s">
        <v>24</v>
      </c>
      <c r="BC25" s="87">
        <v>0</v>
      </c>
      <c r="BD25" s="87">
        <v>100</v>
      </c>
      <c r="BE25" s="87">
        <v>0</v>
      </c>
      <c r="BF25" s="83">
        <v>100</v>
      </c>
    </row>
    <row r="26" spans="1:58" ht="15" customHeight="1">
      <c r="A26" s="39" t="s">
        <v>36</v>
      </c>
      <c r="B26" s="40" t="s">
        <v>26</v>
      </c>
      <c r="C26" s="66"/>
      <c r="D26" s="56"/>
      <c r="E26" s="56"/>
      <c r="F26" s="56"/>
      <c r="G26" s="56"/>
      <c r="H26" s="56"/>
      <c r="I26" s="56">
        <v>6.5890523703309798</v>
      </c>
      <c r="J26" s="56">
        <v>14.245853281207893</v>
      </c>
      <c r="K26" s="56">
        <v>12.082065634008762</v>
      </c>
      <c r="L26" s="56">
        <v>9.1312822908575342</v>
      </c>
      <c r="M26" s="56">
        <v>5.8800113311390492</v>
      </c>
      <c r="N26" s="56">
        <v>1.9336935659171668</v>
      </c>
      <c r="O26" s="56">
        <v>1.9421356499217612</v>
      </c>
      <c r="P26" s="56"/>
      <c r="Q26" s="56"/>
      <c r="R26" s="56"/>
      <c r="S26" s="38">
        <f t="shared" si="0"/>
        <v>51.804094123383145</v>
      </c>
      <c r="V26" s="189" t="s">
        <v>36</v>
      </c>
      <c r="W26" s="188" t="s">
        <v>26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12.719173034157617</v>
      </c>
      <c r="AE26" s="109">
        <v>27.499473781508811</v>
      </c>
      <c r="AF26" s="109">
        <v>23.322607678907762</v>
      </c>
      <c r="AG26" s="109">
        <v>17.626564937337431</v>
      </c>
      <c r="AH26" s="109">
        <v>11.350476117069967</v>
      </c>
      <c r="AI26" s="109">
        <v>3.7327041397763638</v>
      </c>
      <c r="AJ26" s="109">
        <v>3.7490003112420553</v>
      </c>
      <c r="AK26" s="109">
        <v>0</v>
      </c>
      <c r="AL26" s="109">
        <v>0</v>
      </c>
      <c r="AM26" s="109">
        <v>0</v>
      </c>
      <c r="AN26" s="190">
        <v>100</v>
      </c>
      <c r="AO26" s="11"/>
      <c r="AQ26" s="81" t="s">
        <v>36</v>
      </c>
      <c r="AR26" s="82" t="s">
        <v>26</v>
      </c>
      <c r="AS26" s="89">
        <v>0</v>
      </c>
      <c r="AT26" s="89">
        <v>40.218646815666432</v>
      </c>
      <c r="AU26" s="89">
        <v>59.781353184333582</v>
      </c>
      <c r="AV26" s="89">
        <v>0</v>
      </c>
      <c r="AW26" s="83">
        <v>100</v>
      </c>
      <c r="BA26" s="81" t="s">
        <v>36</v>
      </c>
      <c r="BB26" s="82" t="s">
        <v>26</v>
      </c>
      <c r="BC26" s="87">
        <v>0</v>
      </c>
      <c r="BD26" s="87">
        <v>100</v>
      </c>
      <c r="BE26" s="87">
        <v>0</v>
      </c>
      <c r="BF26" s="83">
        <v>100</v>
      </c>
    </row>
    <row r="27" spans="1:58" ht="15" customHeight="1">
      <c r="A27" s="39" t="s">
        <v>27</v>
      </c>
      <c r="B27" s="40" t="s">
        <v>28</v>
      </c>
      <c r="C27" s="66"/>
      <c r="D27" s="56"/>
      <c r="E27" s="56"/>
      <c r="F27" s="56"/>
      <c r="G27" s="56"/>
      <c r="H27" s="56"/>
      <c r="I27" s="56"/>
      <c r="J27" s="56"/>
      <c r="K27" s="56">
        <v>1.6475544046375588</v>
      </c>
      <c r="L27" s="56">
        <v>5.0729346060319633</v>
      </c>
      <c r="M27" s="56">
        <v>11.414139642799331</v>
      </c>
      <c r="N27" s="56">
        <v>14.019278352899459</v>
      </c>
      <c r="O27" s="56">
        <v>10.196212162089246</v>
      </c>
      <c r="P27" s="56">
        <v>7.4379663188492984</v>
      </c>
      <c r="Q27" s="56">
        <v>2.2144283170560617</v>
      </c>
      <c r="R27" s="56"/>
      <c r="S27" s="38">
        <f t="shared" si="0"/>
        <v>52.00251380436292</v>
      </c>
      <c r="V27" s="189" t="s">
        <v>27</v>
      </c>
      <c r="W27" s="188" t="s">
        <v>28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3.1682206957066987</v>
      </c>
      <c r="AG27" s="109">
        <v>9.7551718847990632</v>
      </c>
      <c r="AH27" s="109">
        <v>21.949207466662322</v>
      </c>
      <c r="AI27" s="109">
        <v>26.958847423493719</v>
      </c>
      <c r="AJ27" s="109">
        <v>19.60715245506805</v>
      </c>
      <c r="AK27" s="109">
        <v>14.303089936827757</v>
      </c>
      <c r="AL27" s="109">
        <v>4.2583101374423844</v>
      </c>
      <c r="AM27" s="109">
        <v>0</v>
      </c>
      <c r="AN27" s="190">
        <v>100</v>
      </c>
      <c r="AO27" s="11"/>
      <c r="AQ27" s="81" t="s">
        <v>27</v>
      </c>
      <c r="AR27" s="82" t="s">
        <v>28</v>
      </c>
      <c r="AS27" s="89">
        <v>0</v>
      </c>
      <c r="AT27" s="89">
        <v>0</v>
      </c>
      <c r="AU27" s="89">
        <v>81.438599925729847</v>
      </c>
      <c r="AV27" s="89">
        <v>18.561400074270139</v>
      </c>
      <c r="AW27" s="83">
        <v>100</v>
      </c>
      <c r="BA27" s="81" t="s">
        <v>27</v>
      </c>
      <c r="BB27" s="82" t="s">
        <v>28</v>
      </c>
      <c r="BC27" s="87">
        <v>0</v>
      </c>
      <c r="BD27" s="89">
        <v>81.438599925729847</v>
      </c>
      <c r="BE27" s="89">
        <v>18.561400074270139</v>
      </c>
      <c r="BF27" s="83">
        <v>100</v>
      </c>
    </row>
    <row r="28" spans="1:58" ht="15" customHeight="1">
      <c r="A28" s="39" t="s">
        <v>29</v>
      </c>
      <c r="B28" s="40" t="s">
        <v>30</v>
      </c>
      <c r="C28" s="6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>
        <v>4.3508105233136254</v>
      </c>
      <c r="O28" s="56">
        <v>9.7106782496088062</v>
      </c>
      <c r="P28" s="56">
        <v>14.411059742770515</v>
      </c>
      <c r="Q28" s="56">
        <v>20.667997625856575</v>
      </c>
      <c r="R28" s="56">
        <v>21.84902606161981</v>
      </c>
      <c r="S28" s="38">
        <f t="shared" si="0"/>
        <v>70.989572203169331</v>
      </c>
      <c r="V28" s="189" t="s">
        <v>29</v>
      </c>
      <c r="W28" s="188" t="s">
        <v>30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109">
        <v>0</v>
      </c>
      <c r="AH28" s="109">
        <v>0</v>
      </c>
      <c r="AI28" s="109">
        <v>6.1288022850198036</v>
      </c>
      <c r="AJ28" s="109">
        <v>13.679020662101232</v>
      </c>
      <c r="AK28" s="109">
        <v>20.300248748543851</v>
      </c>
      <c r="AL28" s="109">
        <v>29.114131814607347</v>
      </c>
      <c r="AM28" s="109">
        <v>30.77779648972777</v>
      </c>
      <c r="AN28" s="190">
        <v>100</v>
      </c>
      <c r="AO28" s="11"/>
      <c r="AQ28" s="81" t="s">
        <v>29</v>
      </c>
      <c r="AR28" s="82" t="s">
        <v>30</v>
      </c>
      <c r="AS28" s="89">
        <v>0</v>
      </c>
      <c r="AT28" s="89">
        <v>0</v>
      </c>
      <c r="AU28" s="89">
        <v>19.807822947121036</v>
      </c>
      <c r="AV28" s="89">
        <v>80.192177052878975</v>
      </c>
      <c r="AW28" s="83">
        <v>100</v>
      </c>
      <c r="BA28" s="81" t="s">
        <v>29</v>
      </c>
      <c r="BB28" s="82" t="s">
        <v>30</v>
      </c>
      <c r="BC28" s="87">
        <v>0</v>
      </c>
      <c r="BD28" s="89">
        <v>19.807822947121036</v>
      </c>
      <c r="BE28" s="89">
        <v>80.192177052878975</v>
      </c>
      <c r="BF28" s="83">
        <v>100</v>
      </c>
    </row>
    <row r="29" spans="1:58" ht="15" customHeight="1" thickBot="1">
      <c r="A29" s="41">
        <v>32</v>
      </c>
      <c r="B29" s="42" t="s">
        <v>31</v>
      </c>
      <c r="C29" s="6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>
        <v>4.4288566341121234</v>
      </c>
      <c r="R29" s="56">
        <v>5.4622565154049525</v>
      </c>
      <c r="S29" s="43">
        <f t="shared" si="0"/>
        <v>9.891113149517075</v>
      </c>
      <c r="V29" s="191">
        <v>32</v>
      </c>
      <c r="W29" s="192" t="s">
        <v>31</v>
      </c>
      <c r="X29" s="110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0</v>
      </c>
      <c r="AD29" s="110">
        <v>0</v>
      </c>
      <c r="AE29" s="110">
        <v>0</v>
      </c>
      <c r="AF29" s="110">
        <v>0</v>
      </c>
      <c r="AG29" s="110">
        <v>0</v>
      </c>
      <c r="AH29" s="110">
        <v>0</v>
      </c>
      <c r="AI29" s="110">
        <v>0</v>
      </c>
      <c r="AJ29" s="110">
        <v>0</v>
      </c>
      <c r="AK29" s="110">
        <v>0</v>
      </c>
      <c r="AL29" s="110">
        <v>44.776119402985074</v>
      </c>
      <c r="AM29" s="110">
        <v>55.223880597014926</v>
      </c>
      <c r="AN29" s="193">
        <v>100</v>
      </c>
      <c r="AO29" s="11"/>
      <c r="AQ29" s="84">
        <v>32</v>
      </c>
      <c r="AR29" s="85" t="s">
        <v>31</v>
      </c>
      <c r="AS29" s="88">
        <v>0</v>
      </c>
      <c r="AT29" s="88">
        <v>0</v>
      </c>
      <c r="AU29" s="88">
        <v>0</v>
      </c>
      <c r="AV29" s="88">
        <v>100</v>
      </c>
      <c r="AW29" s="86">
        <v>100</v>
      </c>
      <c r="BA29" s="84">
        <v>32</v>
      </c>
      <c r="BB29" s="85" t="s">
        <v>31</v>
      </c>
      <c r="BC29" s="88">
        <v>0</v>
      </c>
      <c r="BD29" s="88">
        <v>0</v>
      </c>
      <c r="BE29" s="88">
        <v>100</v>
      </c>
      <c r="BF29" s="86">
        <v>100</v>
      </c>
    </row>
    <row r="30" spans="1:58" ht="15" customHeight="1" thickBot="1">
      <c r="A30" s="161" t="s">
        <v>0</v>
      </c>
      <c r="B30" s="163"/>
      <c r="C30" s="34">
        <f t="shared" ref="C30:R30" si="1">SUM(C22:C29)</f>
        <v>163.95545135947089</v>
      </c>
      <c r="D30" s="34">
        <f t="shared" si="1"/>
        <v>110.68780716466742</v>
      </c>
      <c r="E30" s="34">
        <f t="shared" si="1"/>
        <v>79.990152148715566</v>
      </c>
      <c r="F30" s="34">
        <f t="shared" si="1"/>
        <v>44.438199179894909</v>
      </c>
      <c r="G30" s="34">
        <f t="shared" si="1"/>
        <v>32.318455137642445</v>
      </c>
      <c r="H30" s="34">
        <f t="shared" si="1"/>
        <v>26.002046378518337</v>
      </c>
      <c r="I30" s="34">
        <f t="shared" si="1"/>
        <v>21.414420203575684</v>
      </c>
      <c r="J30" s="34">
        <f t="shared" si="1"/>
        <v>20.18162548171118</v>
      </c>
      <c r="K30" s="34">
        <f t="shared" si="1"/>
        <v>15.377174443283879</v>
      </c>
      <c r="L30" s="44">
        <f t="shared" si="1"/>
        <v>14.880608177693759</v>
      </c>
      <c r="M30" s="44">
        <f t="shared" si="1"/>
        <v>17.985917012895914</v>
      </c>
      <c r="N30" s="44">
        <f t="shared" si="1"/>
        <v>20.303782442130252</v>
      </c>
      <c r="O30" s="44">
        <f t="shared" si="1"/>
        <v>21.849026061619814</v>
      </c>
      <c r="P30" s="44">
        <f t="shared" si="1"/>
        <v>21.849026061619814</v>
      </c>
      <c r="Q30" s="44">
        <f t="shared" si="1"/>
        <v>27.311282577024759</v>
      </c>
      <c r="R30" s="45">
        <f t="shared" si="1"/>
        <v>27.311282577024762</v>
      </c>
      <c r="S30" s="46">
        <f t="shared" si="0"/>
        <v>665.85625640748935</v>
      </c>
      <c r="AO30" s="11"/>
      <c r="BA30" s="11"/>
      <c r="BB30" s="11"/>
    </row>
    <row r="31" spans="1:58">
      <c r="A31" s="20"/>
      <c r="B31" s="2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AO31" s="11"/>
      <c r="BA31" s="11"/>
      <c r="BB31" s="11"/>
    </row>
    <row r="32" spans="1:58">
      <c r="A32" s="20"/>
      <c r="B32" s="2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AO32" s="11"/>
      <c r="BA32" s="11"/>
      <c r="BB32" s="11"/>
    </row>
    <row r="33" spans="1:58">
      <c r="A33" s="20"/>
      <c r="B33" s="2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AO33" s="11"/>
      <c r="BA33" s="11"/>
      <c r="BB33" s="11"/>
    </row>
    <row r="34" spans="1:58" ht="13.5" thickBot="1">
      <c r="A34" s="20"/>
      <c r="B34" s="2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AO34" s="11"/>
      <c r="BA34" s="11"/>
      <c r="BB34" s="11"/>
    </row>
    <row r="35" spans="1:58" ht="15" customHeight="1" thickBot="1">
      <c r="A35" s="155" t="s">
        <v>37</v>
      </c>
      <c r="B35" s="156"/>
      <c r="C35" s="157" t="s">
        <v>14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9"/>
      <c r="V35" s="141" t="s">
        <v>65</v>
      </c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3"/>
      <c r="AO35" s="11"/>
      <c r="AQ35" s="144" t="str">
        <f>V35</f>
        <v>Matrice Dents 14-17</v>
      </c>
      <c r="AR35" s="145"/>
      <c r="AS35" s="145"/>
      <c r="AT35" s="145"/>
      <c r="AU35" s="145"/>
      <c r="AV35" s="145"/>
      <c r="AW35" s="146"/>
      <c r="BA35" s="144" t="str">
        <f>AQ35</f>
        <v>Matrice Dents 14-17</v>
      </c>
      <c r="BB35" s="145"/>
      <c r="BC35" s="145"/>
      <c r="BD35" s="145"/>
      <c r="BE35" s="145"/>
      <c r="BF35" s="146"/>
    </row>
    <row r="36" spans="1:58" ht="36.75" thickBot="1">
      <c r="A36" s="21" t="s">
        <v>15</v>
      </c>
      <c r="B36" s="22" t="s">
        <v>16</v>
      </c>
      <c r="C36" s="61">
        <v>2</v>
      </c>
      <c r="D36" s="62">
        <v>3</v>
      </c>
      <c r="E36" s="62">
        <v>4</v>
      </c>
      <c r="F36" s="62">
        <v>5</v>
      </c>
      <c r="G36" s="62">
        <v>6</v>
      </c>
      <c r="H36" s="62">
        <v>7</v>
      </c>
      <c r="I36" s="62">
        <v>8</v>
      </c>
      <c r="J36" s="62">
        <v>9</v>
      </c>
      <c r="K36" s="62">
        <v>10</v>
      </c>
      <c r="L36" s="62">
        <v>11</v>
      </c>
      <c r="M36" s="62">
        <v>12</v>
      </c>
      <c r="N36" s="62">
        <v>13</v>
      </c>
      <c r="O36" s="62">
        <v>14</v>
      </c>
      <c r="P36" s="62">
        <v>15</v>
      </c>
      <c r="Q36" s="62">
        <v>16</v>
      </c>
      <c r="R36" s="62">
        <v>17</v>
      </c>
      <c r="S36" s="63" t="s">
        <v>4</v>
      </c>
      <c r="V36" s="50" t="s">
        <v>57</v>
      </c>
      <c r="W36" s="194" t="s">
        <v>16</v>
      </c>
      <c r="X36" s="194">
        <v>2</v>
      </c>
      <c r="Y36" s="194">
        <v>3</v>
      </c>
      <c r="Z36" s="194">
        <v>4</v>
      </c>
      <c r="AA36" s="194">
        <v>5</v>
      </c>
      <c r="AB36" s="194">
        <v>6</v>
      </c>
      <c r="AC36" s="194">
        <v>7</v>
      </c>
      <c r="AD36" s="194">
        <v>8</v>
      </c>
      <c r="AE36" s="194">
        <v>9</v>
      </c>
      <c r="AF36" s="194">
        <v>10</v>
      </c>
      <c r="AG36" s="194">
        <v>11</v>
      </c>
      <c r="AH36" s="194">
        <v>12</v>
      </c>
      <c r="AI36" s="194">
        <v>13</v>
      </c>
      <c r="AJ36" s="194">
        <v>14</v>
      </c>
      <c r="AK36" s="194">
        <v>15</v>
      </c>
      <c r="AL36" s="194">
        <v>16</v>
      </c>
      <c r="AM36" s="194">
        <v>17</v>
      </c>
      <c r="AN36" s="195" t="s">
        <v>4</v>
      </c>
      <c r="AO36" s="11"/>
      <c r="AQ36" s="74" t="s">
        <v>57</v>
      </c>
      <c r="AR36" s="79" t="s">
        <v>16</v>
      </c>
      <c r="AS36" s="79" t="s">
        <v>49</v>
      </c>
      <c r="AT36" s="79" t="s">
        <v>58</v>
      </c>
      <c r="AU36" s="79" t="s">
        <v>59</v>
      </c>
      <c r="AV36" s="79" t="s">
        <v>60</v>
      </c>
      <c r="AW36" s="80" t="s">
        <v>4</v>
      </c>
      <c r="BA36" s="74" t="s">
        <v>57</v>
      </c>
      <c r="BB36" s="79" t="s">
        <v>16</v>
      </c>
      <c r="BC36" s="79" t="s">
        <v>49</v>
      </c>
      <c r="BD36" s="79" t="s">
        <v>61</v>
      </c>
      <c r="BE36" s="79" t="s">
        <v>60</v>
      </c>
      <c r="BF36" s="80" t="s">
        <v>4</v>
      </c>
    </row>
    <row r="37" spans="1:58" ht="15" customHeight="1">
      <c r="A37" s="39" t="s">
        <v>38</v>
      </c>
      <c r="B37" s="47" t="s">
        <v>18</v>
      </c>
      <c r="C37" s="67">
        <v>163.95545135947089</v>
      </c>
      <c r="D37" s="68">
        <v>18.89791829640663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38">
        <f t="shared" ref="S37:S44" si="2">SUM(C37:R37)</f>
        <v>182.85336965587751</v>
      </c>
      <c r="V37" s="189" t="s">
        <v>38</v>
      </c>
      <c r="W37" s="188" t="s">
        <v>18</v>
      </c>
      <c r="X37" s="171">
        <v>89.664987671831412</v>
      </c>
      <c r="Y37" s="171">
        <v>10.335012328168593</v>
      </c>
      <c r="Z37" s="171">
        <v>0</v>
      </c>
      <c r="AA37" s="171">
        <v>0</v>
      </c>
      <c r="AB37" s="171">
        <v>0</v>
      </c>
      <c r="AC37" s="171">
        <v>0</v>
      </c>
      <c r="AD37" s="171">
        <v>0</v>
      </c>
      <c r="AE37" s="171">
        <v>0</v>
      </c>
      <c r="AF37" s="171">
        <v>0</v>
      </c>
      <c r="AG37" s="171">
        <v>0</v>
      </c>
      <c r="AH37" s="171">
        <v>0</v>
      </c>
      <c r="AI37" s="171">
        <v>0</v>
      </c>
      <c r="AJ37" s="171">
        <v>0</v>
      </c>
      <c r="AK37" s="171">
        <v>0</v>
      </c>
      <c r="AL37" s="171">
        <v>0</v>
      </c>
      <c r="AM37" s="171">
        <v>0</v>
      </c>
      <c r="AN37" s="190">
        <v>100</v>
      </c>
      <c r="AO37" s="11"/>
      <c r="AQ37" s="81" t="s">
        <v>38</v>
      </c>
      <c r="AR37" s="82" t="s">
        <v>18</v>
      </c>
      <c r="AS37" s="87">
        <v>100</v>
      </c>
      <c r="AT37" s="87">
        <v>0</v>
      </c>
      <c r="AU37" s="87">
        <v>0</v>
      </c>
      <c r="AV37" s="87">
        <v>0</v>
      </c>
      <c r="AW37" s="83">
        <v>100</v>
      </c>
      <c r="BA37" s="81" t="s">
        <v>38</v>
      </c>
      <c r="BB37" s="82" t="s">
        <v>18</v>
      </c>
      <c r="BC37" s="87">
        <v>100</v>
      </c>
      <c r="BD37" s="87">
        <v>0</v>
      </c>
      <c r="BE37" s="87">
        <v>0</v>
      </c>
      <c r="BF37" s="83">
        <v>100</v>
      </c>
    </row>
    <row r="38" spans="1:58" ht="15" customHeight="1">
      <c r="A38" s="39" t="s">
        <v>39</v>
      </c>
      <c r="B38" s="47" t="s">
        <v>20</v>
      </c>
      <c r="C38" s="69"/>
      <c r="D38" s="70">
        <v>91.789888868260775</v>
      </c>
      <c r="E38" s="70">
        <v>79.990152148715566</v>
      </c>
      <c r="F38" s="70">
        <v>27.551683491534845</v>
      </c>
      <c r="G38" s="56">
        <v>6.3369519877730287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38">
        <f t="shared" si="2"/>
        <v>205.66867649628421</v>
      </c>
      <c r="V38" s="189" t="s">
        <v>39</v>
      </c>
      <c r="W38" s="188" t="s">
        <v>20</v>
      </c>
      <c r="X38" s="171">
        <v>0</v>
      </c>
      <c r="Y38" s="171">
        <v>44.62997984523868</v>
      </c>
      <c r="Z38" s="171">
        <v>38.892724702373791</v>
      </c>
      <c r="AA38" s="171">
        <v>13.396149555147558</v>
      </c>
      <c r="AB38" s="171">
        <v>3.0811458972399803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90">
        <v>100</v>
      </c>
      <c r="AO38" s="11"/>
      <c r="AQ38" s="81" t="s">
        <v>39</v>
      </c>
      <c r="AR38" s="82" t="s">
        <v>20</v>
      </c>
      <c r="AS38" s="89">
        <v>83.522704547612477</v>
      </c>
      <c r="AT38" s="89">
        <v>16.477295452387537</v>
      </c>
      <c r="AU38" s="87">
        <v>0</v>
      </c>
      <c r="AV38" s="87">
        <v>0</v>
      </c>
      <c r="AW38" s="83">
        <v>100</v>
      </c>
      <c r="BA38" s="81" t="s">
        <v>39</v>
      </c>
      <c r="BB38" s="82" t="s">
        <v>20</v>
      </c>
      <c r="BC38" s="89">
        <v>83.522704547612477</v>
      </c>
      <c r="BD38" s="89">
        <v>16.477295452387537</v>
      </c>
      <c r="BE38" s="87">
        <v>0</v>
      </c>
      <c r="BF38" s="83">
        <v>100</v>
      </c>
    </row>
    <row r="39" spans="1:58" ht="15" customHeight="1">
      <c r="A39" s="39" t="s">
        <v>40</v>
      </c>
      <c r="B39" s="47" t="s">
        <v>22</v>
      </c>
      <c r="C39" s="69"/>
      <c r="D39" s="70"/>
      <c r="E39" s="70"/>
      <c r="F39" s="70">
        <v>16.886515688360067</v>
      </c>
      <c r="G39" s="56">
        <v>20.278246360873691</v>
      </c>
      <c r="H39" s="56">
        <v>18.745661342652753</v>
      </c>
      <c r="I39" s="56">
        <v>4.2828840407151372</v>
      </c>
      <c r="J39" s="56"/>
      <c r="K39" s="56"/>
      <c r="L39" s="56"/>
      <c r="M39" s="56"/>
      <c r="N39" s="56"/>
      <c r="O39" s="56"/>
      <c r="P39" s="56"/>
      <c r="Q39" s="56"/>
      <c r="R39" s="56"/>
      <c r="S39" s="38">
        <f t="shared" si="2"/>
        <v>60.19330743260165</v>
      </c>
      <c r="V39" s="189" t="s">
        <v>40</v>
      </c>
      <c r="W39" s="188" t="s">
        <v>22</v>
      </c>
      <c r="X39" s="171">
        <v>0</v>
      </c>
      <c r="Y39" s="171">
        <v>0</v>
      </c>
      <c r="Z39" s="171">
        <v>0</v>
      </c>
      <c r="AA39" s="171">
        <v>28.053809316372707</v>
      </c>
      <c r="AB39" s="171">
        <v>33.688539849017616</v>
      </c>
      <c r="AC39" s="171">
        <v>31.142434503440835</v>
      </c>
      <c r="AD39" s="171">
        <v>7.1152163311688357</v>
      </c>
      <c r="AE39" s="171">
        <v>0</v>
      </c>
      <c r="AF39" s="171">
        <v>0</v>
      </c>
      <c r="AG39" s="171">
        <v>0</v>
      </c>
      <c r="AH39" s="171">
        <v>0</v>
      </c>
      <c r="AI39" s="171">
        <v>0</v>
      </c>
      <c r="AJ39" s="171">
        <v>0</v>
      </c>
      <c r="AK39" s="171">
        <v>0</v>
      </c>
      <c r="AL39" s="171">
        <v>0</v>
      </c>
      <c r="AM39" s="171">
        <v>0</v>
      </c>
      <c r="AN39" s="190">
        <v>100</v>
      </c>
      <c r="AO39" s="11"/>
      <c r="AQ39" s="81" t="s">
        <v>40</v>
      </c>
      <c r="AR39" s="82" t="s">
        <v>22</v>
      </c>
      <c r="AS39" s="87">
        <v>0</v>
      </c>
      <c r="AT39" s="87">
        <v>100</v>
      </c>
      <c r="AU39" s="87">
        <v>0</v>
      </c>
      <c r="AV39" s="87">
        <v>0</v>
      </c>
      <c r="AW39" s="83">
        <v>100</v>
      </c>
      <c r="BA39" s="81" t="s">
        <v>40</v>
      </c>
      <c r="BB39" s="82" t="s">
        <v>22</v>
      </c>
      <c r="BC39" s="87">
        <v>0</v>
      </c>
      <c r="BD39" s="87">
        <v>100</v>
      </c>
      <c r="BE39" s="87">
        <v>0</v>
      </c>
      <c r="BF39" s="83">
        <v>100</v>
      </c>
    </row>
    <row r="40" spans="1:58" ht="15" customHeight="1">
      <c r="A40" s="39" t="s">
        <v>41</v>
      </c>
      <c r="B40" s="47" t="s">
        <v>24</v>
      </c>
      <c r="C40" s="69"/>
      <c r="D40" s="70"/>
      <c r="E40" s="70"/>
      <c r="F40" s="70"/>
      <c r="G40" s="56">
        <v>5.7032567889957253</v>
      </c>
      <c r="H40" s="56">
        <v>7.2563850358655815</v>
      </c>
      <c r="I40" s="56">
        <v>14.454733637413588</v>
      </c>
      <c r="J40" s="56">
        <v>10.494445250489814</v>
      </c>
      <c r="K40" s="56">
        <v>4.6680708131397495</v>
      </c>
      <c r="L40" s="56">
        <v>2.422424587066426</v>
      </c>
      <c r="M40" s="56">
        <v>1.3835320779150704</v>
      </c>
      <c r="N40" s="56">
        <v>1.384348802872517</v>
      </c>
      <c r="O40" s="71">
        <v>0.4749788274265177</v>
      </c>
      <c r="P40" s="56"/>
      <c r="Q40" s="56"/>
      <c r="R40" s="56"/>
      <c r="S40" s="38">
        <f t="shared" si="2"/>
        <v>48.242175821184986</v>
      </c>
      <c r="V40" s="189" t="s">
        <v>41</v>
      </c>
      <c r="W40" s="188" t="s">
        <v>24</v>
      </c>
      <c r="X40" s="171">
        <v>0</v>
      </c>
      <c r="Y40" s="171">
        <v>0</v>
      </c>
      <c r="Z40" s="171">
        <v>0</v>
      </c>
      <c r="AA40" s="171">
        <v>0</v>
      </c>
      <c r="AB40" s="171">
        <v>11.822138392214073</v>
      </c>
      <c r="AC40" s="171">
        <v>15.041579100333665</v>
      </c>
      <c r="AD40" s="171">
        <v>29.962855927128313</v>
      </c>
      <c r="AE40" s="171">
        <v>21.753673153940337</v>
      </c>
      <c r="AF40" s="171">
        <v>9.6763272669178022</v>
      </c>
      <c r="AG40" s="171">
        <v>5.0213833556044678</v>
      </c>
      <c r="AH40" s="171">
        <v>2.8678890501193117</v>
      </c>
      <c r="AI40" s="171">
        <v>2.8695820188620025</v>
      </c>
      <c r="AJ40" s="171">
        <v>0.9845717348800348</v>
      </c>
      <c r="AK40" s="171">
        <v>0</v>
      </c>
      <c r="AL40" s="171">
        <v>0</v>
      </c>
      <c r="AM40" s="171">
        <v>0</v>
      </c>
      <c r="AN40" s="190">
        <v>100</v>
      </c>
      <c r="AO40" s="11"/>
      <c r="AQ40" s="81" t="s">
        <v>41</v>
      </c>
      <c r="AR40" s="82" t="s">
        <v>24</v>
      </c>
      <c r="AS40" s="87">
        <v>0</v>
      </c>
      <c r="AT40" s="89">
        <v>78.580246573616392</v>
      </c>
      <c r="AU40" s="89">
        <v>21.419753426383618</v>
      </c>
      <c r="AV40" s="89">
        <v>0</v>
      </c>
      <c r="AW40" s="83">
        <v>100</v>
      </c>
      <c r="BA40" s="81" t="s">
        <v>41</v>
      </c>
      <c r="BB40" s="82" t="s">
        <v>24</v>
      </c>
      <c r="BC40" s="87">
        <v>0</v>
      </c>
      <c r="BD40" s="87">
        <v>100</v>
      </c>
      <c r="BE40" s="87">
        <v>0</v>
      </c>
      <c r="BF40" s="83">
        <v>100</v>
      </c>
    </row>
    <row r="41" spans="1:58" ht="15" customHeight="1">
      <c r="A41" s="39">
        <v>13</v>
      </c>
      <c r="B41" s="47" t="s">
        <v>26</v>
      </c>
      <c r="C41" s="69"/>
      <c r="D41" s="70"/>
      <c r="E41" s="70"/>
      <c r="F41" s="70"/>
      <c r="G41" s="56"/>
      <c r="H41" s="56"/>
      <c r="I41" s="56">
        <v>2.6768025254469605</v>
      </c>
      <c r="J41" s="56">
        <v>9.6871802312213671</v>
      </c>
      <c r="K41" s="56">
        <v>10.709103630144131</v>
      </c>
      <c r="L41" s="56">
        <v>10.727880314151314</v>
      </c>
      <c r="M41" s="56">
        <v>9.6847245454054924</v>
      </c>
      <c r="N41" s="56">
        <v>2.3072480047875286</v>
      </c>
      <c r="O41" s="56">
        <v>1.4249364822795532</v>
      </c>
      <c r="P41" s="71">
        <v>0.9499576548530354</v>
      </c>
      <c r="Q41" s="56"/>
      <c r="R41" s="56"/>
      <c r="S41" s="38">
        <f t="shared" si="2"/>
        <v>48.167833388289388</v>
      </c>
      <c r="V41" s="189">
        <v>13</v>
      </c>
      <c r="W41" s="188" t="s">
        <v>26</v>
      </c>
      <c r="X41" s="171">
        <v>0</v>
      </c>
      <c r="Y41" s="171">
        <v>0</v>
      </c>
      <c r="Z41" s="171">
        <v>0</v>
      </c>
      <c r="AA41" s="171">
        <v>0</v>
      </c>
      <c r="AB41" s="171">
        <v>0</v>
      </c>
      <c r="AC41" s="171">
        <v>0</v>
      </c>
      <c r="AD41" s="171">
        <v>5.5572408745661948</v>
      </c>
      <c r="AE41" s="171">
        <v>20.111305719589463</v>
      </c>
      <c r="AF41" s="171">
        <v>22.232894603782903</v>
      </c>
      <c r="AG41" s="171">
        <v>22.271876394505814</v>
      </c>
      <c r="AH41" s="171">
        <v>20.106207533428424</v>
      </c>
      <c r="AI41" s="171">
        <v>4.7900182393266402</v>
      </c>
      <c r="AJ41" s="171">
        <v>2.95827398088033</v>
      </c>
      <c r="AK41" s="171">
        <v>1.9721826539202199</v>
      </c>
      <c r="AL41" s="171">
        <v>0</v>
      </c>
      <c r="AM41" s="171">
        <v>0</v>
      </c>
      <c r="AN41" s="190">
        <v>100</v>
      </c>
      <c r="AO41" s="11"/>
      <c r="AQ41" s="81">
        <v>13</v>
      </c>
      <c r="AR41" s="82" t="s">
        <v>26</v>
      </c>
      <c r="AS41" s="87">
        <v>0</v>
      </c>
      <c r="AT41" s="89">
        <v>25.668546594155657</v>
      </c>
      <c r="AU41" s="89">
        <v>72.359270751924115</v>
      </c>
      <c r="AV41" s="89">
        <v>1.9721826539202199</v>
      </c>
      <c r="AW41" s="83">
        <v>100</v>
      </c>
      <c r="BA41" s="81">
        <v>13</v>
      </c>
      <c r="BB41" s="82" t="s">
        <v>26</v>
      </c>
      <c r="BC41" s="87">
        <v>0</v>
      </c>
      <c r="BD41" s="87">
        <v>98</v>
      </c>
      <c r="BE41" s="89">
        <v>1.9721826539202199</v>
      </c>
      <c r="BF41" s="83">
        <v>99.972182653920214</v>
      </c>
    </row>
    <row r="42" spans="1:58" ht="15" customHeight="1">
      <c r="A42" s="39" t="s">
        <v>42</v>
      </c>
      <c r="B42" s="47" t="s">
        <v>28</v>
      </c>
      <c r="C42" s="69"/>
      <c r="D42" s="70"/>
      <c r="E42" s="70"/>
      <c r="F42" s="70"/>
      <c r="G42" s="56"/>
      <c r="H42" s="56"/>
      <c r="I42" s="56"/>
      <c r="J42" s="56"/>
      <c r="K42" s="56"/>
      <c r="L42" s="56">
        <v>1.7303032764760184</v>
      </c>
      <c r="M42" s="56">
        <v>6.9176603895753512</v>
      </c>
      <c r="N42" s="56">
        <v>14.766387230640184</v>
      </c>
      <c r="O42" s="56">
        <v>9.9745553759568715</v>
      </c>
      <c r="P42" s="56">
        <v>2.8498729645591063</v>
      </c>
      <c r="Q42" s="56"/>
      <c r="R42" s="56"/>
      <c r="S42" s="38">
        <f t="shared" si="2"/>
        <v>36.238779237207531</v>
      </c>
      <c r="V42" s="189" t="s">
        <v>42</v>
      </c>
      <c r="W42" s="188" t="s">
        <v>28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4.7747283790935757</v>
      </c>
      <c r="AH42" s="171">
        <v>19.089109885006184</v>
      </c>
      <c r="AI42" s="171">
        <v>40.747474229151337</v>
      </c>
      <c r="AJ42" s="171">
        <v>27.524534727471373</v>
      </c>
      <c r="AK42" s="171">
        <v>7.8641527792775348</v>
      </c>
      <c r="AL42" s="171">
        <v>0</v>
      </c>
      <c r="AM42" s="171">
        <v>0</v>
      </c>
      <c r="AN42" s="190">
        <v>100</v>
      </c>
      <c r="AO42" s="11"/>
      <c r="AQ42" s="81" t="s">
        <v>42</v>
      </c>
      <c r="AR42" s="82" t="s">
        <v>28</v>
      </c>
      <c r="AS42" s="87">
        <v>0</v>
      </c>
      <c r="AT42" s="89">
        <v>0</v>
      </c>
      <c r="AU42" s="89">
        <v>92.135847220722468</v>
      </c>
      <c r="AV42" s="89">
        <v>7.8641527792775348</v>
      </c>
      <c r="AW42" s="83">
        <v>100</v>
      </c>
      <c r="BA42" s="81" t="s">
        <v>42</v>
      </c>
      <c r="BB42" s="82" t="s">
        <v>28</v>
      </c>
      <c r="BC42" s="87">
        <v>0</v>
      </c>
      <c r="BD42" s="87">
        <v>92</v>
      </c>
      <c r="BE42" s="89">
        <v>7.8641527792775348</v>
      </c>
      <c r="BF42" s="90">
        <v>99.864152779277532</v>
      </c>
    </row>
    <row r="43" spans="1:58" ht="15" customHeight="1" thickBot="1">
      <c r="A43" s="41" t="s">
        <v>43</v>
      </c>
      <c r="B43" s="48" t="s">
        <v>30</v>
      </c>
      <c r="C43" s="69"/>
      <c r="D43" s="70"/>
      <c r="E43" s="70"/>
      <c r="F43" s="70"/>
      <c r="G43" s="56"/>
      <c r="H43" s="56"/>
      <c r="I43" s="56"/>
      <c r="J43" s="56"/>
      <c r="K43" s="56"/>
      <c r="L43" s="56"/>
      <c r="M43" s="56"/>
      <c r="N43" s="56">
        <v>1.845798403830023</v>
      </c>
      <c r="O43" s="56">
        <v>9.0245977211038362</v>
      </c>
      <c r="P43" s="56">
        <v>18.999153097060706</v>
      </c>
      <c r="Q43" s="56">
        <v>27.311282577024762</v>
      </c>
      <c r="R43" s="56">
        <v>27.311282577024762</v>
      </c>
      <c r="S43" s="43">
        <f t="shared" si="2"/>
        <v>84.4921143760441</v>
      </c>
      <c r="V43" s="191" t="s">
        <v>43</v>
      </c>
      <c r="W43" s="192" t="s">
        <v>30</v>
      </c>
      <c r="X43" s="196">
        <v>0</v>
      </c>
      <c r="Y43" s="196">
        <v>0</v>
      </c>
      <c r="Z43" s="196">
        <v>0</v>
      </c>
      <c r="AA43" s="196">
        <v>0</v>
      </c>
      <c r="AB43" s="196">
        <v>0</v>
      </c>
      <c r="AC43" s="196">
        <v>0</v>
      </c>
      <c r="AD43" s="196">
        <v>0</v>
      </c>
      <c r="AE43" s="196">
        <v>0</v>
      </c>
      <c r="AF43" s="196">
        <v>0</v>
      </c>
      <c r="AG43" s="196">
        <v>0</v>
      </c>
      <c r="AH43" s="196">
        <v>0</v>
      </c>
      <c r="AI43" s="196">
        <v>2.1845806765055449</v>
      </c>
      <c r="AJ43" s="196">
        <v>10.680994064059741</v>
      </c>
      <c r="AK43" s="196">
        <v>22.486303292757345</v>
      </c>
      <c r="AL43" s="196">
        <v>32.324060983338683</v>
      </c>
      <c r="AM43" s="196">
        <v>32.324060983338683</v>
      </c>
      <c r="AN43" s="193">
        <v>100</v>
      </c>
      <c r="AO43" s="11"/>
      <c r="AQ43" s="84" t="s">
        <v>43</v>
      </c>
      <c r="AR43" s="85" t="s">
        <v>30</v>
      </c>
      <c r="AS43" s="88">
        <v>0</v>
      </c>
      <c r="AT43" s="114">
        <v>0</v>
      </c>
      <c r="AU43" s="114">
        <v>12.865574740565286</v>
      </c>
      <c r="AV43" s="114">
        <v>87.134425259434707</v>
      </c>
      <c r="AW43" s="86">
        <v>100</v>
      </c>
      <c r="BA43" s="84" t="s">
        <v>43</v>
      </c>
      <c r="BB43" s="85" t="s">
        <v>30</v>
      </c>
      <c r="BC43" s="88">
        <v>0</v>
      </c>
      <c r="BD43" s="88">
        <v>13</v>
      </c>
      <c r="BE43" s="114">
        <v>87.134425259434707</v>
      </c>
      <c r="BF43" s="86">
        <v>100.13442525943471</v>
      </c>
    </row>
    <row r="44" spans="1:58" ht="15" customHeight="1" thickBot="1">
      <c r="A44" s="153" t="s">
        <v>0</v>
      </c>
      <c r="B44" s="154"/>
      <c r="C44" s="34">
        <f t="shared" ref="C44:R44" si="3">SUM(C37:C43)</f>
        <v>163.95545135947089</v>
      </c>
      <c r="D44" s="34">
        <f t="shared" si="3"/>
        <v>110.6878071646674</v>
      </c>
      <c r="E44" s="34">
        <f t="shared" si="3"/>
        <v>79.990152148715566</v>
      </c>
      <c r="F44" s="34">
        <f t="shared" si="3"/>
        <v>44.438199179894909</v>
      </c>
      <c r="G44" s="44">
        <f t="shared" si="3"/>
        <v>32.318455137642445</v>
      </c>
      <c r="H44" s="44">
        <f t="shared" si="3"/>
        <v>26.002046378518333</v>
      </c>
      <c r="I44" s="44">
        <f t="shared" si="3"/>
        <v>21.414420203575684</v>
      </c>
      <c r="J44" s="44">
        <f t="shared" si="3"/>
        <v>20.18162548171118</v>
      </c>
      <c r="K44" s="44">
        <f t="shared" si="3"/>
        <v>15.377174443283881</v>
      </c>
      <c r="L44" s="44">
        <f t="shared" si="3"/>
        <v>14.880608177693759</v>
      </c>
      <c r="M44" s="44">
        <f t="shared" si="3"/>
        <v>17.985917012895914</v>
      </c>
      <c r="N44" s="44">
        <f t="shared" si="3"/>
        <v>20.303782442130252</v>
      </c>
      <c r="O44" s="44">
        <f t="shared" si="3"/>
        <v>20.89906840676678</v>
      </c>
      <c r="P44" s="44">
        <f t="shared" si="3"/>
        <v>22.798983716472847</v>
      </c>
      <c r="Q44" s="44">
        <f t="shared" si="3"/>
        <v>27.311282577024762</v>
      </c>
      <c r="R44" s="45">
        <f t="shared" si="3"/>
        <v>27.311282577024762</v>
      </c>
      <c r="S44" s="46">
        <f t="shared" si="2"/>
        <v>665.85625640748935</v>
      </c>
      <c r="AO44" s="11"/>
      <c r="BA44" s="11"/>
      <c r="BB44" s="11"/>
    </row>
    <row r="45" spans="1:58">
      <c r="A45" s="20"/>
      <c r="B45" s="2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27"/>
      <c r="AO45" s="11"/>
      <c r="BA45" s="11"/>
      <c r="BB45" s="11"/>
    </row>
    <row r="46" spans="1:58">
      <c r="A46" s="20"/>
      <c r="B46" s="2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AO46" s="11"/>
      <c r="BA46" s="11"/>
      <c r="BB46" s="11"/>
    </row>
    <row r="47" spans="1:58">
      <c r="A47" s="20"/>
      <c r="B47" s="2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AO47" s="11"/>
      <c r="BA47" s="11"/>
      <c r="BB47" s="11"/>
    </row>
    <row r="48" spans="1:58" ht="13.5" thickBot="1">
      <c r="A48" s="20"/>
      <c r="B48" s="2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AO48" s="11"/>
      <c r="BA48" s="11"/>
      <c r="BB48" s="11"/>
    </row>
    <row r="49" spans="1:58" ht="15" customHeight="1" thickBot="1">
      <c r="A49" s="155" t="s">
        <v>44</v>
      </c>
      <c r="B49" s="156"/>
      <c r="C49" s="157" t="s">
        <v>14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9"/>
      <c r="V49" s="141" t="s">
        <v>66</v>
      </c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3"/>
      <c r="AO49" s="11"/>
      <c r="AQ49" s="144" t="str">
        <f>V49</f>
        <v>Matrice Dents 44-47</v>
      </c>
      <c r="AR49" s="145"/>
      <c r="AS49" s="145"/>
      <c r="AT49" s="145"/>
      <c r="AU49" s="145"/>
      <c r="AV49" s="145"/>
      <c r="AW49" s="146"/>
      <c r="BA49" s="144" t="str">
        <f>AQ49</f>
        <v>Matrice Dents 44-47</v>
      </c>
      <c r="BB49" s="145"/>
      <c r="BC49" s="145"/>
      <c r="BD49" s="145"/>
      <c r="BE49" s="145"/>
      <c r="BF49" s="146"/>
    </row>
    <row r="50" spans="1:58" ht="36.75" thickBot="1">
      <c r="A50" s="21" t="s">
        <v>15</v>
      </c>
      <c r="B50" s="22" t="s">
        <v>16</v>
      </c>
      <c r="C50" s="61">
        <v>2</v>
      </c>
      <c r="D50" s="62">
        <v>3</v>
      </c>
      <c r="E50" s="62">
        <v>4</v>
      </c>
      <c r="F50" s="62">
        <v>5</v>
      </c>
      <c r="G50" s="62">
        <v>6</v>
      </c>
      <c r="H50" s="62">
        <v>7</v>
      </c>
      <c r="I50" s="62">
        <v>8</v>
      </c>
      <c r="J50" s="62">
        <v>9</v>
      </c>
      <c r="K50" s="62">
        <v>10</v>
      </c>
      <c r="L50" s="62">
        <v>11</v>
      </c>
      <c r="M50" s="62">
        <v>12</v>
      </c>
      <c r="N50" s="62">
        <v>13</v>
      </c>
      <c r="O50" s="62">
        <v>14</v>
      </c>
      <c r="P50" s="62">
        <v>15</v>
      </c>
      <c r="Q50" s="62">
        <v>16</v>
      </c>
      <c r="R50" s="62">
        <v>17</v>
      </c>
      <c r="S50" s="63" t="s">
        <v>4</v>
      </c>
      <c r="V50" s="50" t="s">
        <v>57</v>
      </c>
      <c r="W50" s="194" t="s">
        <v>16</v>
      </c>
      <c r="X50" s="194">
        <v>2</v>
      </c>
      <c r="Y50" s="194">
        <v>3</v>
      </c>
      <c r="Z50" s="194">
        <v>4</v>
      </c>
      <c r="AA50" s="194">
        <v>5</v>
      </c>
      <c r="AB50" s="194">
        <v>6</v>
      </c>
      <c r="AC50" s="194">
        <v>7</v>
      </c>
      <c r="AD50" s="194">
        <v>8</v>
      </c>
      <c r="AE50" s="194">
        <v>9</v>
      </c>
      <c r="AF50" s="194">
        <v>10</v>
      </c>
      <c r="AG50" s="194">
        <v>11</v>
      </c>
      <c r="AH50" s="194">
        <v>12</v>
      </c>
      <c r="AI50" s="194">
        <v>13</v>
      </c>
      <c r="AJ50" s="194">
        <v>14</v>
      </c>
      <c r="AK50" s="194">
        <v>15</v>
      </c>
      <c r="AL50" s="194">
        <v>16</v>
      </c>
      <c r="AM50" s="194">
        <v>17</v>
      </c>
      <c r="AN50" s="195" t="s">
        <v>4</v>
      </c>
      <c r="AO50" s="11"/>
      <c r="AQ50" s="74" t="s">
        <v>57</v>
      </c>
      <c r="AR50" s="79" t="s">
        <v>16</v>
      </c>
      <c r="AS50" s="79" t="s">
        <v>49</v>
      </c>
      <c r="AT50" s="79" t="s">
        <v>58</v>
      </c>
      <c r="AU50" s="79" t="s">
        <v>59</v>
      </c>
      <c r="AV50" s="79" t="s">
        <v>60</v>
      </c>
      <c r="AW50" s="80" t="s">
        <v>4</v>
      </c>
      <c r="BA50" s="74" t="s">
        <v>57</v>
      </c>
      <c r="BB50" s="79" t="s">
        <v>16</v>
      </c>
      <c r="BC50" s="79" t="s">
        <v>49</v>
      </c>
      <c r="BD50" s="79" t="s">
        <v>61</v>
      </c>
      <c r="BE50" s="79" t="s">
        <v>60</v>
      </c>
      <c r="BF50" s="80" t="s">
        <v>4</v>
      </c>
    </row>
    <row r="51" spans="1:58" ht="15" customHeight="1">
      <c r="A51" s="36" t="s">
        <v>38</v>
      </c>
      <c r="B51" s="49" t="s">
        <v>18</v>
      </c>
      <c r="C51" s="67">
        <v>163.95545135947089</v>
      </c>
      <c r="D51" s="68">
        <v>23.71881582100016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38">
        <f t="shared" ref="S51:S58" si="4">SUM(C51:R51)</f>
        <v>187.67426718047105</v>
      </c>
      <c r="V51" s="189" t="s">
        <v>38</v>
      </c>
      <c r="W51" s="188" t="s">
        <v>18</v>
      </c>
      <c r="X51" s="171">
        <v>87.361711236526787</v>
      </c>
      <c r="Y51" s="171">
        <v>12.638288763473208</v>
      </c>
      <c r="Z51" s="171">
        <v>0</v>
      </c>
      <c r="AA51" s="171">
        <v>0</v>
      </c>
      <c r="AB51" s="171">
        <v>0</v>
      </c>
      <c r="AC51" s="171">
        <v>0</v>
      </c>
      <c r="AD51" s="171">
        <v>0</v>
      </c>
      <c r="AE51" s="171">
        <v>0</v>
      </c>
      <c r="AF51" s="171">
        <v>0</v>
      </c>
      <c r="AG51" s="171">
        <v>0</v>
      </c>
      <c r="AH51" s="171">
        <v>0</v>
      </c>
      <c r="AI51" s="171">
        <v>0</v>
      </c>
      <c r="AJ51" s="171">
        <v>0</v>
      </c>
      <c r="AK51" s="171">
        <v>0</v>
      </c>
      <c r="AL51" s="171">
        <v>0</v>
      </c>
      <c r="AM51" s="171">
        <v>0</v>
      </c>
      <c r="AN51" s="190">
        <v>100</v>
      </c>
      <c r="AO51" s="11"/>
      <c r="AQ51" s="81" t="s">
        <v>38</v>
      </c>
      <c r="AR51" s="82" t="s">
        <v>18</v>
      </c>
      <c r="AS51" s="87">
        <v>100</v>
      </c>
      <c r="AT51" s="87">
        <v>0</v>
      </c>
      <c r="AU51" s="87">
        <v>0</v>
      </c>
      <c r="AV51" s="87">
        <v>0</v>
      </c>
      <c r="AW51" s="83">
        <v>100</v>
      </c>
      <c r="BA51" s="81" t="s">
        <v>38</v>
      </c>
      <c r="BB51" s="82" t="s">
        <v>18</v>
      </c>
      <c r="BC51" s="87">
        <v>100</v>
      </c>
      <c r="BD51" s="87">
        <v>0</v>
      </c>
      <c r="BE51" s="87">
        <v>0</v>
      </c>
      <c r="BF51" s="83">
        <v>100</v>
      </c>
    </row>
    <row r="52" spans="1:58" ht="15" customHeight="1">
      <c r="A52" s="39" t="s">
        <v>39</v>
      </c>
      <c r="B52" s="47" t="s">
        <v>20</v>
      </c>
      <c r="C52" s="69"/>
      <c r="D52" s="70">
        <v>86.968991343667241</v>
      </c>
      <c r="E52" s="70">
        <v>79.990152148715566</v>
      </c>
      <c r="F52" s="70">
        <v>24.397442687001124</v>
      </c>
      <c r="G52" s="56">
        <v>3.2318455137642443</v>
      </c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38">
        <f t="shared" si="4"/>
        <v>194.58843169314818</v>
      </c>
      <c r="V52" s="189" t="s">
        <v>39</v>
      </c>
      <c r="W52" s="188" t="s">
        <v>20</v>
      </c>
      <c r="X52" s="171">
        <v>0</v>
      </c>
      <c r="Y52" s="171">
        <v>44.693813803284577</v>
      </c>
      <c r="Z52" s="171">
        <v>41.107352298750335</v>
      </c>
      <c r="AA52" s="171">
        <v>12.537971797559949</v>
      </c>
      <c r="AB52" s="171">
        <v>1.6608621004051412</v>
      </c>
      <c r="AC52" s="171">
        <v>0</v>
      </c>
      <c r="AD52" s="171">
        <v>0</v>
      </c>
      <c r="AE52" s="171">
        <v>0</v>
      </c>
      <c r="AF52" s="171">
        <v>0</v>
      </c>
      <c r="AG52" s="171">
        <v>0</v>
      </c>
      <c r="AH52" s="171">
        <v>0</v>
      </c>
      <c r="AI52" s="171">
        <v>0</v>
      </c>
      <c r="AJ52" s="171">
        <v>0</v>
      </c>
      <c r="AK52" s="171">
        <v>0</v>
      </c>
      <c r="AL52" s="171">
        <v>0</v>
      </c>
      <c r="AM52" s="171">
        <v>0</v>
      </c>
      <c r="AN52" s="190">
        <v>100</v>
      </c>
      <c r="AO52" s="11"/>
      <c r="AQ52" s="81" t="s">
        <v>39</v>
      </c>
      <c r="AR52" s="82" t="s">
        <v>20</v>
      </c>
      <c r="AS52" s="89">
        <v>85.801166102034912</v>
      </c>
      <c r="AT52" s="89">
        <v>14.198833897965091</v>
      </c>
      <c r="AU52" s="89">
        <v>0</v>
      </c>
      <c r="AV52" s="89">
        <v>0</v>
      </c>
      <c r="AW52" s="83">
        <v>100</v>
      </c>
      <c r="BA52" s="81" t="s">
        <v>39</v>
      </c>
      <c r="BB52" s="82" t="s">
        <v>20</v>
      </c>
      <c r="BC52" s="89">
        <v>85.801166102034912</v>
      </c>
      <c r="BD52" s="87">
        <v>14.198833897965091</v>
      </c>
      <c r="BE52" s="87">
        <v>0</v>
      </c>
      <c r="BF52" s="83">
        <v>100</v>
      </c>
    </row>
    <row r="53" spans="1:58" ht="15" customHeight="1">
      <c r="A53" s="39" t="s">
        <v>45</v>
      </c>
      <c r="B53" s="47" t="s">
        <v>22</v>
      </c>
      <c r="C53" s="69"/>
      <c r="D53" s="70"/>
      <c r="E53" s="70"/>
      <c r="F53" s="70">
        <v>20.040756492893781</v>
      </c>
      <c r="G53" s="56">
        <v>15.512858466068373</v>
      </c>
      <c r="H53" s="56">
        <v>1.8140962589663954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38">
        <f t="shared" si="4"/>
        <v>37.367711217928552</v>
      </c>
      <c r="V53" s="189" t="s">
        <v>45</v>
      </c>
      <c r="W53" s="188" t="s">
        <v>22</v>
      </c>
      <c r="X53" s="171">
        <v>0</v>
      </c>
      <c r="Y53" s="171">
        <v>0</v>
      </c>
      <c r="Z53" s="171">
        <v>0</v>
      </c>
      <c r="AA53" s="171">
        <v>53.631212187484692</v>
      </c>
      <c r="AB53" s="171">
        <v>41.514071802785452</v>
      </c>
      <c r="AC53" s="171">
        <v>4.8547160097298523</v>
      </c>
      <c r="AD53" s="171">
        <v>0</v>
      </c>
      <c r="AE53" s="171">
        <v>0</v>
      </c>
      <c r="AF53" s="171">
        <v>0</v>
      </c>
      <c r="AG53" s="171">
        <v>0</v>
      </c>
      <c r="AH53" s="171">
        <v>0</v>
      </c>
      <c r="AI53" s="171">
        <v>0</v>
      </c>
      <c r="AJ53" s="171">
        <v>0</v>
      </c>
      <c r="AK53" s="171">
        <v>0</v>
      </c>
      <c r="AL53" s="171">
        <v>0</v>
      </c>
      <c r="AM53" s="171">
        <v>0</v>
      </c>
      <c r="AN53" s="190">
        <v>100</v>
      </c>
      <c r="AO53" s="11"/>
      <c r="AQ53" s="81" t="s">
        <v>45</v>
      </c>
      <c r="AR53" s="82" t="s">
        <v>22</v>
      </c>
      <c r="AS53" s="89">
        <v>0</v>
      </c>
      <c r="AT53" s="89">
        <v>100</v>
      </c>
      <c r="AU53" s="89">
        <v>0</v>
      </c>
      <c r="AV53" s="89">
        <v>0</v>
      </c>
      <c r="AW53" s="83">
        <v>100</v>
      </c>
      <c r="BA53" s="81" t="s">
        <v>45</v>
      </c>
      <c r="BB53" s="82" t="s">
        <v>22</v>
      </c>
      <c r="BC53" s="87">
        <v>0</v>
      </c>
      <c r="BD53" s="87">
        <v>100</v>
      </c>
      <c r="BE53" s="87">
        <v>0</v>
      </c>
      <c r="BF53" s="83">
        <v>100</v>
      </c>
    </row>
    <row r="54" spans="1:58" ht="15" customHeight="1">
      <c r="A54" s="39" t="s">
        <v>46</v>
      </c>
      <c r="B54" s="47" t="s">
        <v>24</v>
      </c>
      <c r="C54" s="69"/>
      <c r="D54" s="70"/>
      <c r="E54" s="70"/>
      <c r="F54" s="70"/>
      <c r="G54" s="56">
        <v>13.573751157809827</v>
      </c>
      <c r="H54" s="56">
        <v>21.769155107596749</v>
      </c>
      <c r="I54" s="56">
        <v>12.079929345606796</v>
      </c>
      <c r="J54" s="56">
        <v>3.1657451736017537</v>
      </c>
      <c r="K54" s="56">
        <v>0.82377720231877938</v>
      </c>
      <c r="L54" s="56">
        <v>0.34606065529520369</v>
      </c>
      <c r="M54" s="56">
        <v>1.0180707743148631</v>
      </c>
      <c r="N54" s="56"/>
      <c r="O54" s="56"/>
      <c r="P54" s="56"/>
      <c r="Q54" s="56"/>
      <c r="R54" s="56"/>
      <c r="S54" s="38">
        <f t="shared" si="4"/>
        <v>52.776489416543974</v>
      </c>
      <c r="V54" s="189" t="s">
        <v>46</v>
      </c>
      <c r="W54" s="188" t="s">
        <v>24</v>
      </c>
      <c r="X54" s="171">
        <v>0</v>
      </c>
      <c r="Y54" s="171">
        <v>0</v>
      </c>
      <c r="Z54" s="171">
        <v>0</v>
      </c>
      <c r="AA54" s="171">
        <v>0</v>
      </c>
      <c r="AB54" s="171">
        <v>25.719314239864598</v>
      </c>
      <c r="AC54" s="171">
        <v>41.247827106841854</v>
      </c>
      <c r="AD54" s="171">
        <v>22.888845922025407</v>
      </c>
      <c r="AE54" s="171">
        <v>5.9984004404229658</v>
      </c>
      <c r="AF54" s="171">
        <v>1.5608791176257129</v>
      </c>
      <c r="AG54" s="171">
        <v>0.65570987976082251</v>
      </c>
      <c r="AH54" s="171">
        <v>1.9290232934586327</v>
      </c>
      <c r="AI54" s="171">
        <v>0</v>
      </c>
      <c r="AJ54" s="171">
        <v>0</v>
      </c>
      <c r="AK54" s="171">
        <v>0</v>
      </c>
      <c r="AL54" s="171">
        <v>0</v>
      </c>
      <c r="AM54" s="171">
        <v>0</v>
      </c>
      <c r="AN54" s="190">
        <v>100</v>
      </c>
      <c r="AO54" s="11"/>
      <c r="AQ54" s="81" t="s">
        <v>46</v>
      </c>
      <c r="AR54" s="82" t="s">
        <v>24</v>
      </c>
      <c r="AS54" s="89">
        <v>0</v>
      </c>
      <c r="AT54" s="89">
        <v>95.854387709154835</v>
      </c>
      <c r="AU54" s="89">
        <v>4.1456122908451682</v>
      </c>
      <c r="AV54" s="89">
        <v>0</v>
      </c>
      <c r="AW54" s="83">
        <v>100</v>
      </c>
      <c r="BA54" s="81" t="s">
        <v>46</v>
      </c>
      <c r="BB54" s="82" t="s">
        <v>24</v>
      </c>
      <c r="BC54" s="87">
        <v>0</v>
      </c>
      <c r="BD54" s="87">
        <v>100</v>
      </c>
      <c r="BE54" s="87">
        <v>0</v>
      </c>
      <c r="BF54" s="83">
        <v>100</v>
      </c>
    </row>
    <row r="55" spans="1:58" ht="15" customHeight="1">
      <c r="A55" s="39" t="s">
        <v>47</v>
      </c>
      <c r="B55" s="47" t="s">
        <v>26</v>
      </c>
      <c r="C55" s="69"/>
      <c r="D55" s="70"/>
      <c r="E55" s="70"/>
      <c r="F55" s="70"/>
      <c r="G55" s="56"/>
      <c r="H55" s="56">
        <v>2.418795011955194</v>
      </c>
      <c r="I55" s="56">
        <v>9.3344908579688877</v>
      </c>
      <c r="J55" s="56">
        <v>17.015880308109427</v>
      </c>
      <c r="K55" s="56">
        <v>13.729620038646322</v>
      </c>
      <c r="L55" s="56">
        <v>11.766062280036927</v>
      </c>
      <c r="M55" s="56">
        <v>8.8232800440621464</v>
      </c>
      <c r="N55" s="56">
        <v>5.317657306272209</v>
      </c>
      <c r="O55" s="56">
        <v>2.4276695624022016</v>
      </c>
      <c r="P55" s="56"/>
      <c r="Q55" s="56"/>
      <c r="R55" s="56"/>
      <c r="S55" s="38">
        <f t="shared" si="4"/>
        <v>70.833455409453308</v>
      </c>
      <c r="V55" s="189" t="s">
        <v>47</v>
      </c>
      <c r="W55" s="188" t="s">
        <v>26</v>
      </c>
      <c r="X55" s="171">
        <v>0</v>
      </c>
      <c r="Y55" s="171">
        <v>0</v>
      </c>
      <c r="Z55" s="171">
        <v>0</v>
      </c>
      <c r="AA55" s="171">
        <v>0</v>
      </c>
      <c r="AB55" s="171">
        <v>0</v>
      </c>
      <c r="AC55" s="171">
        <v>3.4147635435449701</v>
      </c>
      <c r="AD55" s="171">
        <v>13.178082029191989</v>
      </c>
      <c r="AE55" s="171">
        <v>24.022377857678983</v>
      </c>
      <c r="AF55" s="171">
        <v>19.38295959060892</v>
      </c>
      <c r="AG55" s="171">
        <v>16.610882826516253</v>
      </c>
      <c r="AH55" s="171">
        <v>12.456373888664771</v>
      </c>
      <c r="AI55" s="171">
        <v>7.5072679647398983</v>
      </c>
      <c r="AJ55" s="171">
        <v>3.4272922990542249</v>
      </c>
      <c r="AK55" s="171">
        <v>0</v>
      </c>
      <c r="AL55" s="171">
        <v>0</v>
      </c>
      <c r="AM55" s="171">
        <v>0</v>
      </c>
      <c r="AN55" s="190">
        <v>100</v>
      </c>
      <c r="AO55" s="11"/>
      <c r="AQ55" s="81" t="s">
        <v>47</v>
      </c>
      <c r="AR55" s="82" t="s">
        <v>26</v>
      </c>
      <c r="AS55" s="89">
        <v>0</v>
      </c>
      <c r="AT55" s="89">
        <v>40.615223430415938</v>
      </c>
      <c r="AU55" s="89">
        <v>59.384776569584062</v>
      </c>
      <c r="AV55" s="89">
        <v>0</v>
      </c>
      <c r="AW55" s="83">
        <v>100</v>
      </c>
      <c r="BA55" s="81" t="s">
        <v>47</v>
      </c>
      <c r="BB55" s="82" t="s">
        <v>26</v>
      </c>
      <c r="BC55" s="87">
        <v>0</v>
      </c>
      <c r="BD55" s="87">
        <v>100</v>
      </c>
      <c r="BE55" s="87">
        <v>0</v>
      </c>
      <c r="BF55" s="83">
        <v>100</v>
      </c>
    </row>
    <row r="56" spans="1:58" ht="15" customHeight="1">
      <c r="A56" s="39" t="s">
        <v>42</v>
      </c>
      <c r="B56" s="47" t="s">
        <v>28</v>
      </c>
      <c r="C56" s="69"/>
      <c r="D56" s="70"/>
      <c r="E56" s="70"/>
      <c r="F56" s="70"/>
      <c r="G56" s="56"/>
      <c r="H56" s="56"/>
      <c r="I56" s="56"/>
      <c r="J56" s="56"/>
      <c r="K56" s="56">
        <v>0.82377720231877938</v>
      </c>
      <c r="L56" s="56">
        <v>2.7684852423616295</v>
      </c>
      <c r="M56" s="56">
        <v>8.1445661945189052</v>
      </c>
      <c r="N56" s="56">
        <v>14.502701744378752</v>
      </c>
      <c r="O56" s="56">
        <v>11.167279987050128</v>
      </c>
      <c r="P56" s="56">
        <v>5.6997459291182127</v>
      </c>
      <c r="Q56" s="56">
        <v>3.6907138617601034</v>
      </c>
      <c r="R56" s="56"/>
      <c r="S56" s="38">
        <f t="shared" si="4"/>
        <v>46.797270161506511</v>
      </c>
      <c r="V56" s="189" t="s">
        <v>42</v>
      </c>
      <c r="W56" s="188" t="s">
        <v>28</v>
      </c>
      <c r="X56" s="171">
        <v>0</v>
      </c>
      <c r="Y56" s="171">
        <v>0</v>
      </c>
      <c r="Z56" s="171">
        <v>0</v>
      </c>
      <c r="AA56" s="171">
        <v>0</v>
      </c>
      <c r="AB56" s="171">
        <v>0</v>
      </c>
      <c r="AC56" s="171">
        <v>0</v>
      </c>
      <c r="AD56" s="171">
        <v>0</v>
      </c>
      <c r="AE56" s="171">
        <v>0</v>
      </c>
      <c r="AF56" s="171">
        <v>1.7603103759594598</v>
      </c>
      <c r="AG56" s="171">
        <v>5.9159118316240384</v>
      </c>
      <c r="AH56" s="171">
        <v>17.403934388502616</v>
      </c>
      <c r="AI56" s="171">
        <v>30.990486612417989</v>
      </c>
      <c r="AJ56" s="171">
        <v>23.863101305930165</v>
      </c>
      <c r="AK56" s="171">
        <v>12.179654730815018</v>
      </c>
      <c r="AL56" s="171">
        <v>7.8866007547507149</v>
      </c>
      <c r="AM56" s="171">
        <v>0</v>
      </c>
      <c r="AN56" s="190">
        <v>100</v>
      </c>
      <c r="AO56" s="11"/>
      <c r="AQ56" s="81" t="s">
        <v>42</v>
      </c>
      <c r="AR56" s="82" t="s">
        <v>28</v>
      </c>
      <c r="AS56" s="89">
        <v>0</v>
      </c>
      <c r="AT56" s="89">
        <v>0</v>
      </c>
      <c r="AU56" s="89">
        <v>79.933744514434267</v>
      </c>
      <c r="AV56" s="89">
        <v>20.066255485565733</v>
      </c>
      <c r="AW56" s="83">
        <v>100</v>
      </c>
      <c r="BA56" s="81" t="s">
        <v>42</v>
      </c>
      <c r="BB56" s="82" t="s">
        <v>28</v>
      </c>
      <c r="BC56" s="87">
        <v>0</v>
      </c>
      <c r="BD56" s="89">
        <v>79.933744514434267</v>
      </c>
      <c r="BE56" s="89">
        <v>20.066255485565733</v>
      </c>
      <c r="BF56" s="83">
        <v>100</v>
      </c>
    </row>
    <row r="57" spans="1:58" ht="15" customHeight="1" thickBot="1">
      <c r="A57" s="41" t="s">
        <v>43</v>
      </c>
      <c r="B57" s="48" t="s">
        <v>30</v>
      </c>
      <c r="C57" s="69"/>
      <c r="D57" s="70"/>
      <c r="E57" s="70"/>
      <c r="F57" s="70"/>
      <c r="G57" s="56"/>
      <c r="H57" s="56"/>
      <c r="I57" s="56"/>
      <c r="J57" s="56"/>
      <c r="K57" s="56"/>
      <c r="L57" s="56"/>
      <c r="M57" s="56"/>
      <c r="N57" s="56">
        <v>0.4834233914792917</v>
      </c>
      <c r="O57" s="56">
        <v>8.2540765121674848</v>
      </c>
      <c r="P57" s="56">
        <v>16.149280132501602</v>
      </c>
      <c r="Q57" s="56">
        <v>23.62056871526466</v>
      </c>
      <c r="R57" s="56">
        <v>27.311282577024762</v>
      </c>
      <c r="S57" s="43">
        <f t="shared" si="4"/>
        <v>75.818631328437803</v>
      </c>
      <c r="V57" s="191" t="s">
        <v>43</v>
      </c>
      <c r="W57" s="192" t="s">
        <v>30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0.63760500949318877</v>
      </c>
      <c r="AJ57" s="196">
        <v>10.886607114301169</v>
      </c>
      <c r="AK57" s="196">
        <v>21.299883484502288</v>
      </c>
      <c r="AL57" s="196">
        <v>31.154042616442133</v>
      </c>
      <c r="AM57" s="196">
        <v>36.021861775261215</v>
      </c>
      <c r="AN57" s="193">
        <v>100</v>
      </c>
      <c r="AO57" s="11"/>
      <c r="AQ57" s="84" t="s">
        <v>43</v>
      </c>
      <c r="AR57" s="85" t="s">
        <v>30</v>
      </c>
      <c r="AS57" s="114">
        <v>0</v>
      </c>
      <c r="AT57" s="114">
        <v>0</v>
      </c>
      <c r="AU57" s="114">
        <v>11.524212123794358</v>
      </c>
      <c r="AV57" s="114">
        <v>88.475787876205629</v>
      </c>
      <c r="AW57" s="86">
        <v>100</v>
      </c>
      <c r="BA57" s="84" t="s">
        <v>43</v>
      </c>
      <c r="BB57" s="85" t="s">
        <v>30</v>
      </c>
      <c r="BC57" s="88">
        <v>0</v>
      </c>
      <c r="BD57" s="114">
        <v>11.524212123794358</v>
      </c>
      <c r="BE57" s="114">
        <v>88.475787876205629</v>
      </c>
      <c r="BF57" s="86">
        <v>100</v>
      </c>
    </row>
    <row r="58" spans="1:58" ht="15" customHeight="1" thickBot="1">
      <c r="A58" s="161" t="s">
        <v>0</v>
      </c>
      <c r="B58" s="162"/>
      <c r="C58" s="34">
        <f t="shared" ref="C58:R58" si="5">SUM(C51:C57)</f>
        <v>163.95545135947089</v>
      </c>
      <c r="D58" s="34">
        <f t="shared" si="5"/>
        <v>110.6878071646674</v>
      </c>
      <c r="E58" s="34">
        <f t="shared" si="5"/>
        <v>79.990152148715566</v>
      </c>
      <c r="F58" s="34">
        <f t="shared" si="5"/>
        <v>44.438199179894909</v>
      </c>
      <c r="G58" s="44">
        <f t="shared" si="5"/>
        <v>32.318455137642445</v>
      </c>
      <c r="H58" s="44">
        <f t="shared" si="5"/>
        <v>26.002046378518337</v>
      </c>
      <c r="I58" s="44">
        <f t="shared" si="5"/>
        <v>21.414420203575684</v>
      </c>
      <c r="J58" s="44">
        <f t="shared" si="5"/>
        <v>20.18162548171118</v>
      </c>
      <c r="K58" s="44">
        <f t="shared" si="5"/>
        <v>15.377174443283883</v>
      </c>
      <c r="L58" s="44">
        <f t="shared" si="5"/>
        <v>14.880608177693761</v>
      </c>
      <c r="M58" s="44">
        <f t="shared" si="5"/>
        <v>17.985917012895914</v>
      </c>
      <c r="N58" s="44">
        <f t="shared" si="5"/>
        <v>20.303782442130252</v>
      </c>
      <c r="O58" s="44">
        <f t="shared" si="5"/>
        <v>21.849026061619814</v>
      </c>
      <c r="P58" s="44">
        <f t="shared" si="5"/>
        <v>21.849026061619814</v>
      </c>
      <c r="Q58" s="44">
        <f t="shared" si="5"/>
        <v>27.311282577024762</v>
      </c>
      <c r="R58" s="44">
        <f t="shared" si="5"/>
        <v>27.311282577024762</v>
      </c>
      <c r="S58" s="46">
        <f t="shared" si="4"/>
        <v>665.85625640748935</v>
      </c>
      <c r="AO58" s="11"/>
      <c r="BA58" s="11"/>
      <c r="BB58" s="11"/>
    </row>
    <row r="59" spans="1:58">
      <c r="A59" s="20"/>
      <c r="B59" s="2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AO59" s="11"/>
      <c r="BA59" s="11"/>
      <c r="BB59" s="11"/>
    </row>
    <row r="60" spans="1:58">
      <c r="A60" s="20"/>
      <c r="B60" s="2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AO60" s="11"/>
      <c r="BA60" s="11"/>
      <c r="BB60" s="11"/>
    </row>
    <row r="61" spans="1:58">
      <c r="A61" s="20"/>
      <c r="B61" s="2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AO61" s="11"/>
      <c r="BA61" s="11"/>
      <c r="BB61" s="11"/>
    </row>
    <row r="62" spans="1:58" ht="13.5" thickBot="1">
      <c r="A62" s="20"/>
      <c r="B62" s="2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AO62" s="11"/>
      <c r="BA62" s="11"/>
      <c r="BB62" s="11"/>
    </row>
    <row r="63" spans="1:58" ht="15" customHeight="1" thickBot="1">
      <c r="A63" s="155" t="s">
        <v>48</v>
      </c>
      <c r="B63" s="156"/>
      <c r="C63" s="157" t="s">
        <v>14</v>
      </c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9"/>
      <c r="V63" s="141" t="s">
        <v>68</v>
      </c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3"/>
      <c r="AO63" s="11"/>
      <c r="AQ63" s="141" t="s">
        <v>67</v>
      </c>
      <c r="AR63" s="142"/>
      <c r="AS63" s="142"/>
      <c r="AT63" s="142"/>
      <c r="AU63" s="142"/>
      <c r="AV63" s="142"/>
      <c r="AW63" s="143"/>
      <c r="BA63" s="141" t="str">
        <f>AQ63</f>
        <v>Matrice Dents 14-17 &amp;44-47</v>
      </c>
      <c r="BB63" s="142"/>
      <c r="BC63" s="142"/>
      <c r="BD63" s="142"/>
      <c r="BE63" s="142"/>
      <c r="BF63" s="143"/>
    </row>
    <row r="64" spans="1:58" s="184" customFormat="1" ht="36.75" thickBot="1">
      <c r="A64" s="179" t="s">
        <v>15</v>
      </c>
      <c r="B64" s="180" t="s">
        <v>16</v>
      </c>
      <c r="C64" s="181">
        <v>2</v>
      </c>
      <c r="D64" s="182">
        <v>3</v>
      </c>
      <c r="E64" s="182">
        <v>4</v>
      </c>
      <c r="F64" s="182">
        <v>5</v>
      </c>
      <c r="G64" s="182">
        <v>6</v>
      </c>
      <c r="H64" s="182">
        <v>7</v>
      </c>
      <c r="I64" s="182">
        <v>8</v>
      </c>
      <c r="J64" s="182">
        <v>9</v>
      </c>
      <c r="K64" s="182">
        <v>10</v>
      </c>
      <c r="L64" s="182">
        <v>11</v>
      </c>
      <c r="M64" s="182">
        <v>12</v>
      </c>
      <c r="N64" s="182">
        <v>13</v>
      </c>
      <c r="O64" s="182">
        <v>14</v>
      </c>
      <c r="P64" s="182">
        <v>15</v>
      </c>
      <c r="Q64" s="182">
        <v>16</v>
      </c>
      <c r="R64" s="182">
        <v>17</v>
      </c>
      <c r="S64" s="183" t="s">
        <v>4</v>
      </c>
      <c r="V64" s="198" t="s">
        <v>57</v>
      </c>
      <c r="W64" s="199" t="s">
        <v>16</v>
      </c>
      <c r="X64" s="199">
        <v>2</v>
      </c>
      <c r="Y64" s="199">
        <v>3</v>
      </c>
      <c r="Z64" s="199">
        <v>4</v>
      </c>
      <c r="AA64" s="199">
        <v>5</v>
      </c>
      <c r="AB64" s="199">
        <v>6</v>
      </c>
      <c r="AC64" s="199">
        <v>7</v>
      </c>
      <c r="AD64" s="199">
        <v>8</v>
      </c>
      <c r="AE64" s="199">
        <v>9</v>
      </c>
      <c r="AF64" s="199">
        <v>10</v>
      </c>
      <c r="AG64" s="199">
        <v>11</v>
      </c>
      <c r="AH64" s="199">
        <v>12</v>
      </c>
      <c r="AI64" s="199">
        <v>13</v>
      </c>
      <c r="AJ64" s="199">
        <v>14</v>
      </c>
      <c r="AK64" s="199">
        <v>15</v>
      </c>
      <c r="AL64" s="199">
        <v>16</v>
      </c>
      <c r="AM64" s="199">
        <v>17</v>
      </c>
      <c r="AN64" s="200" t="s">
        <v>4</v>
      </c>
      <c r="AQ64" s="185" t="s">
        <v>57</v>
      </c>
      <c r="AR64" s="186" t="s">
        <v>16</v>
      </c>
      <c r="AS64" s="186" t="s">
        <v>49</v>
      </c>
      <c r="AT64" s="186" t="s">
        <v>58</v>
      </c>
      <c r="AU64" s="186" t="s">
        <v>59</v>
      </c>
      <c r="AV64" s="186" t="s">
        <v>60</v>
      </c>
      <c r="AW64" s="187" t="s">
        <v>4</v>
      </c>
      <c r="BA64" s="185" t="s">
        <v>57</v>
      </c>
      <c r="BB64" s="186" t="s">
        <v>16</v>
      </c>
      <c r="BC64" s="186" t="s">
        <v>49</v>
      </c>
      <c r="BD64" s="186" t="s">
        <v>61</v>
      </c>
      <c r="BE64" s="186" t="s">
        <v>60</v>
      </c>
      <c r="BF64" s="187" t="s">
        <v>4</v>
      </c>
    </row>
    <row r="65" spans="1:58" ht="15" customHeight="1">
      <c r="A65" s="36" t="s">
        <v>49</v>
      </c>
      <c r="B65" s="49" t="s">
        <v>18</v>
      </c>
      <c r="C65" s="67">
        <v>161.98601650830608</v>
      </c>
      <c r="D65" s="68">
        <v>18.226370649237023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38">
        <f t="shared" ref="S65:S72" si="6">SUM(C65:R65)</f>
        <v>180.21238715754311</v>
      </c>
      <c r="V65" s="201" t="s">
        <v>49</v>
      </c>
      <c r="W65" s="188" t="s">
        <v>18</v>
      </c>
      <c r="X65" s="171">
        <v>89.886172123504821</v>
      </c>
      <c r="Y65" s="171">
        <v>10.113827876495185</v>
      </c>
      <c r="Z65" s="171">
        <v>0</v>
      </c>
      <c r="AA65" s="171">
        <v>0</v>
      </c>
      <c r="AB65" s="197"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97">
        <v>0</v>
      </c>
      <c r="AI65" s="197">
        <v>0</v>
      </c>
      <c r="AJ65" s="197">
        <v>0</v>
      </c>
      <c r="AK65" s="197">
        <v>0</v>
      </c>
      <c r="AL65" s="197">
        <v>0</v>
      </c>
      <c r="AM65" s="197">
        <v>0</v>
      </c>
      <c r="AN65" s="190">
        <v>100</v>
      </c>
      <c r="AO65" s="11"/>
      <c r="AQ65" s="77" t="s">
        <v>49</v>
      </c>
      <c r="AR65" s="82" t="s">
        <v>18</v>
      </c>
      <c r="AS65" s="87">
        <v>100</v>
      </c>
      <c r="AT65" s="87">
        <v>0</v>
      </c>
      <c r="AU65" s="87">
        <v>0</v>
      </c>
      <c r="AV65" s="87">
        <v>0</v>
      </c>
      <c r="AW65" s="83">
        <v>100</v>
      </c>
      <c r="BA65" s="77" t="s">
        <v>49</v>
      </c>
      <c r="BB65" s="82" t="s">
        <v>18</v>
      </c>
      <c r="BC65" s="87">
        <v>100</v>
      </c>
      <c r="BD65" s="87">
        <v>0</v>
      </c>
      <c r="BE65" s="87">
        <v>0</v>
      </c>
      <c r="BF65" s="83">
        <v>100</v>
      </c>
    </row>
    <row r="66" spans="1:58" ht="15" customHeight="1">
      <c r="A66" s="39" t="s">
        <v>50</v>
      </c>
      <c r="B66" s="47" t="s">
        <v>20</v>
      </c>
      <c r="C66" s="69"/>
      <c r="D66" s="70">
        <v>91.131853246185116</v>
      </c>
      <c r="E66" s="70">
        <v>79.029309480262526</v>
      </c>
      <c r="F66" s="70">
        <v>23.708379778679067</v>
      </c>
      <c r="G66" s="56">
        <v>2.554419637305553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38">
        <f t="shared" si="6"/>
        <v>196.42396214243226</v>
      </c>
      <c r="V66" s="201" t="s">
        <v>50</v>
      </c>
      <c r="W66" s="188" t="s">
        <v>20</v>
      </c>
      <c r="X66" s="171">
        <v>0</v>
      </c>
      <c r="Y66" s="171">
        <v>46.395486707524505</v>
      </c>
      <c r="Z66" s="171">
        <v>40.234047118424513</v>
      </c>
      <c r="AA66" s="171">
        <v>12.070003842752895</v>
      </c>
      <c r="AB66" s="171">
        <v>1.3004623312980903</v>
      </c>
      <c r="AC66" s="171">
        <v>0</v>
      </c>
      <c r="AD66" s="171">
        <v>0</v>
      </c>
      <c r="AE66" s="171">
        <v>0</v>
      </c>
      <c r="AF66" s="171">
        <v>0</v>
      </c>
      <c r="AG66" s="171">
        <v>0</v>
      </c>
      <c r="AH66" s="171">
        <v>0</v>
      </c>
      <c r="AI66" s="171">
        <v>0</v>
      </c>
      <c r="AJ66" s="171">
        <v>0</v>
      </c>
      <c r="AK66" s="171">
        <v>0</v>
      </c>
      <c r="AL66" s="171">
        <v>0</v>
      </c>
      <c r="AM66" s="171">
        <v>0</v>
      </c>
      <c r="AN66" s="190">
        <v>100</v>
      </c>
      <c r="AO66" s="11"/>
      <c r="AQ66" s="77" t="s">
        <v>50</v>
      </c>
      <c r="AR66" s="82" t="s">
        <v>20</v>
      </c>
      <c r="AS66" s="89">
        <v>86.629533825949011</v>
      </c>
      <c r="AT66" s="89">
        <v>13.370466174050986</v>
      </c>
      <c r="AU66" s="89">
        <v>0</v>
      </c>
      <c r="AV66" s="87">
        <v>0</v>
      </c>
      <c r="AW66" s="83">
        <v>100</v>
      </c>
      <c r="BA66" s="77" t="s">
        <v>50</v>
      </c>
      <c r="BB66" s="82" t="s">
        <v>20</v>
      </c>
      <c r="BC66" s="89">
        <v>84.000926227244022</v>
      </c>
      <c r="BD66" s="87">
        <v>15.99907377275597</v>
      </c>
      <c r="BE66" s="87">
        <v>0</v>
      </c>
      <c r="BF66" s="83">
        <v>100</v>
      </c>
    </row>
    <row r="67" spans="1:58" ht="15" customHeight="1">
      <c r="A67" s="39" t="s">
        <v>34</v>
      </c>
      <c r="B67" s="47" t="s">
        <v>22</v>
      </c>
      <c r="C67" s="69"/>
      <c r="D67" s="70"/>
      <c r="E67" s="70"/>
      <c r="F67" s="70">
        <v>20.196027218874761</v>
      </c>
      <c r="G67" s="56">
        <v>17.880937461138871</v>
      </c>
      <c r="H67" s="56">
        <v>3.5031422025112744</v>
      </c>
      <c r="I67" s="56">
        <v>0.52892974827150152</v>
      </c>
      <c r="J67" s="56"/>
      <c r="K67" s="56"/>
      <c r="L67" s="56"/>
      <c r="M67" s="56"/>
      <c r="N67" s="56"/>
      <c r="O67" s="56"/>
      <c r="P67" s="56"/>
      <c r="Q67" s="56"/>
      <c r="R67" s="56"/>
      <c r="S67" s="38">
        <f t="shared" si="6"/>
        <v>42.10903663079641</v>
      </c>
      <c r="V67" s="201" t="s">
        <v>34</v>
      </c>
      <c r="W67" s="188" t="s">
        <v>22</v>
      </c>
      <c r="X67" s="197">
        <v>0</v>
      </c>
      <c r="Y67" s="197">
        <v>0</v>
      </c>
      <c r="Z67" s="197">
        <v>0</v>
      </c>
      <c r="AA67" s="197">
        <v>47.961266357028016</v>
      </c>
      <c r="AB67" s="171">
        <v>42.46342089921302</v>
      </c>
      <c r="AC67" s="171">
        <v>8.3192171628767539</v>
      </c>
      <c r="AD67" s="171">
        <v>1.2560955808822023</v>
      </c>
      <c r="AE67" s="171">
        <v>0</v>
      </c>
      <c r="AF67" s="171">
        <v>0</v>
      </c>
      <c r="AG67" s="171">
        <v>0</v>
      </c>
      <c r="AH67" s="171">
        <v>0</v>
      </c>
      <c r="AI67" s="171">
        <v>0</v>
      </c>
      <c r="AJ67" s="171">
        <v>0</v>
      </c>
      <c r="AK67" s="171">
        <v>0</v>
      </c>
      <c r="AL67" s="171">
        <v>0</v>
      </c>
      <c r="AM67" s="171">
        <v>0</v>
      </c>
      <c r="AN67" s="190">
        <v>100</v>
      </c>
      <c r="AO67" s="11"/>
      <c r="AQ67" s="77" t="s">
        <v>34</v>
      </c>
      <c r="AR67" s="82" t="s">
        <v>22</v>
      </c>
      <c r="AS67" s="89">
        <v>0</v>
      </c>
      <c r="AT67" s="89">
        <v>100</v>
      </c>
      <c r="AU67" s="89">
        <v>0</v>
      </c>
      <c r="AV67" s="87">
        <v>0</v>
      </c>
      <c r="AW67" s="83">
        <v>100</v>
      </c>
      <c r="BA67" s="77" t="s">
        <v>34</v>
      </c>
      <c r="BB67" s="82" t="s">
        <v>22</v>
      </c>
      <c r="BC67" s="87">
        <v>0</v>
      </c>
      <c r="BD67" s="87">
        <v>100</v>
      </c>
      <c r="BE67" s="87">
        <v>0</v>
      </c>
      <c r="BF67" s="83">
        <v>100</v>
      </c>
    </row>
    <row r="68" spans="1:58" ht="15" customHeight="1">
      <c r="A68" s="39" t="s">
        <v>35</v>
      </c>
      <c r="B68" s="47" t="s">
        <v>24</v>
      </c>
      <c r="C68" s="69"/>
      <c r="D68" s="70"/>
      <c r="E68" s="70"/>
      <c r="F68" s="70"/>
      <c r="G68" s="56">
        <v>11.494888367874989</v>
      </c>
      <c r="H68" s="56">
        <v>20.434996181315768</v>
      </c>
      <c r="I68" s="56">
        <v>11.636454461973033</v>
      </c>
      <c r="J68" s="56">
        <v>1.595136284320235</v>
      </c>
      <c r="K68" s="56"/>
      <c r="L68" s="56"/>
      <c r="M68" s="56"/>
      <c r="N68" s="56"/>
      <c r="O68" s="56"/>
      <c r="P68" s="56"/>
      <c r="Q68" s="56"/>
      <c r="R68" s="56"/>
      <c r="S68" s="38">
        <f t="shared" si="6"/>
        <v>45.161475295484024</v>
      </c>
      <c r="V68" s="201" t="s">
        <v>35</v>
      </c>
      <c r="W68" s="188" t="s">
        <v>24</v>
      </c>
      <c r="X68" s="197">
        <v>0</v>
      </c>
      <c r="Y68" s="197">
        <v>0</v>
      </c>
      <c r="Z68" s="197">
        <v>0</v>
      </c>
      <c r="AA68" s="197">
        <v>0</v>
      </c>
      <c r="AB68" s="171">
        <v>25.452862849731645</v>
      </c>
      <c r="AC68" s="171">
        <v>45.248734784709718</v>
      </c>
      <c r="AD68" s="171">
        <v>25.766329345615141</v>
      </c>
      <c r="AE68" s="171">
        <v>3.5320730199434887</v>
      </c>
      <c r="AF68" s="171">
        <v>0</v>
      </c>
      <c r="AG68" s="171">
        <v>0</v>
      </c>
      <c r="AH68" s="171">
        <v>0</v>
      </c>
      <c r="AI68" s="171">
        <v>0</v>
      </c>
      <c r="AJ68" s="171">
        <v>0</v>
      </c>
      <c r="AK68" s="171">
        <v>0</v>
      </c>
      <c r="AL68" s="171">
        <v>0</v>
      </c>
      <c r="AM68" s="171">
        <v>0</v>
      </c>
      <c r="AN68" s="190">
        <v>100</v>
      </c>
      <c r="AO68" s="11"/>
      <c r="AQ68" s="77" t="s">
        <v>35</v>
      </c>
      <c r="AR68" s="82" t="s">
        <v>24</v>
      </c>
      <c r="AS68" s="89">
        <v>0</v>
      </c>
      <c r="AT68" s="89">
        <v>100</v>
      </c>
      <c r="AU68" s="89">
        <v>0</v>
      </c>
      <c r="AV68" s="87">
        <v>0</v>
      </c>
      <c r="AW68" s="83">
        <v>100</v>
      </c>
      <c r="BA68" s="77" t="s">
        <v>35</v>
      </c>
      <c r="BB68" s="82" t="s">
        <v>24</v>
      </c>
      <c r="BC68" s="87">
        <v>0</v>
      </c>
      <c r="BD68" s="87">
        <v>100</v>
      </c>
      <c r="BE68" s="87">
        <v>0</v>
      </c>
      <c r="BF68" s="83">
        <v>100</v>
      </c>
    </row>
    <row r="69" spans="1:58" ht="15" customHeight="1">
      <c r="A69" s="39" t="s">
        <v>51</v>
      </c>
      <c r="B69" s="47" t="s">
        <v>26</v>
      </c>
      <c r="C69" s="69"/>
      <c r="D69" s="70"/>
      <c r="E69" s="70"/>
      <c r="F69" s="70"/>
      <c r="G69" s="56"/>
      <c r="H69" s="56">
        <v>1.7515711012556372</v>
      </c>
      <c r="I69" s="56">
        <v>8.9918057206155257</v>
      </c>
      <c r="J69" s="56">
        <v>18.344067269682704</v>
      </c>
      <c r="K69" s="56">
        <v>14.34843788142922</v>
      </c>
      <c r="L69" s="56">
        <v>12.251551777931049</v>
      </c>
      <c r="M69" s="56">
        <v>9.5683915178330547</v>
      </c>
      <c r="N69" s="56">
        <v>3.2655640033679707</v>
      </c>
      <c r="O69" s="56">
        <v>1.9624159361924429</v>
      </c>
      <c r="P69" s="56"/>
      <c r="Q69" s="56"/>
      <c r="R69" s="56"/>
      <c r="S69" s="38">
        <f t="shared" si="6"/>
        <v>70.483805208307601</v>
      </c>
      <c r="V69" s="201" t="s">
        <v>51</v>
      </c>
      <c r="W69" s="188" t="s">
        <v>26</v>
      </c>
      <c r="X69" s="197">
        <v>0</v>
      </c>
      <c r="Y69" s="197">
        <v>0</v>
      </c>
      <c r="Z69" s="197">
        <v>0</v>
      </c>
      <c r="AA69" s="197">
        <v>0</v>
      </c>
      <c r="AB69" s="171">
        <v>0</v>
      </c>
      <c r="AC69" s="171">
        <v>2.4850688694786691</v>
      </c>
      <c r="AD69" s="171">
        <v>12.757264869626681</v>
      </c>
      <c r="AE69" s="171">
        <v>26.025932078253593</v>
      </c>
      <c r="AF69" s="171">
        <v>20.357070449054071</v>
      </c>
      <c r="AG69" s="171">
        <v>17.382080524345774</v>
      </c>
      <c r="AH69" s="171">
        <v>13.575304979001434</v>
      </c>
      <c r="AI69" s="171">
        <v>4.6330699565906439</v>
      </c>
      <c r="AJ69" s="171">
        <v>2.7842082736491389</v>
      </c>
      <c r="AK69" s="171">
        <v>0</v>
      </c>
      <c r="AL69" s="171">
        <v>0</v>
      </c>
      <c r="AM69" s="171">
        <v>0</v>
      </c>
      <c r="AN69" s="190">
        <v>100</v>
      </c>
      <c r="AO69" s="11"/>
      <c r="AQ69" s="77" t="s">
        <v>51</v>
      </c>
      <c r="AR69" s="82" t="s">
        <v>26</v>
      </c>
      <c r="AS69" s="89">
        <v>0</v>
      </c>
      <c r="AT69" s="89">
        <v>41.268265817358945</v>
      </c>
      <c r="AU69" s="89">
        <v>58.731734182641063</v>
      </c>
      <c r="AV69" s="87">
        <v>0</v>
      </c>
      <c r="AW69" s="83">
        <v>100</v>
      </c>
      <c r="BA69" s="77" t="s">
        <v>51</v>
      </c>
      <c r="BB69" s="82" t="s">
        <v>26</v>
      </c>
      <c r="BC69" s="87">
        <v>0</v>
      </c>
      <c r="BD69" s="87">
        <v>100</v>
      </c>
      <c r="BE69" s="87">
        <v>0</v>
      </c>
      <c r="BF69" s="83">
        <v>100</v>
      </c>
    </row>
    <row r="70" spans="1:58" ht="15" customHeight="1">
      <c r="A70" s="39" t="s">
        <v>52</v>
      </c>
      <c r="B70" s="47" t="s">
        <v>28</v>
      </c>
      <c r="C70" s="69"/>
      <c r="D70" s="70"/>
      <c r="E70" s="70"/>
      <c r="F70" s="70"/>
      <c r="G70" s="56"/>
      <c r="H70" s="56"/>
      <c r="I70" s="56"/>
      <c r="J70" s="56"/>
      <c r="K70" s="56">
        <v>0.84402575773113064</v>
      </c>
      <c r="L70" s="56">
        <v>2.4503103555862098</v>
      </c>
      <c r="M70" s="56">
        <v>8.2014784438569031</v>
      </c>
      <c r="N70" s="56">
        <v>14.461783443486729</v>
      </c>
      <c r="O70" s="56">
        <v>9.3214756969141046</v>
      </c>
      <c r="P70" s="56">
        <v>3.8376133863318884</v>
      </c>
      <c r="Q70" s="56"/>
      <c r="R70" s="56"/>
      <c r="S70" s="38">
        <f t="shared" si="6"/>
        <v>39.116687083906967</v>
      </c>
      <c r="V70" s="201" t="s">
        <v>52</v>
      </c>
      <c r="W70" s="188" t="s">
        <v>28</v>
      </c>
      <c r="X70" s="197">
        <v>0</v>
      </c>
      <c r="Y70" s="197">
        <v>0</v>
      </c>
      <c r="Z70" s="197">
        <v>0</v>
      </c>
      <c r="AA70" s="197">
        <v>0</v>
      </c>
      <c r="AB70" s="171">
        <v>0</v>
      </c>
      <c r="AC70" s="171">
        <v>0</v>
      </c>
      <c r="AD70" s="171">
        <v>0</v>
      </c>
      <c r="AE70" s="171">
        <v>0</v>
      </c>
      <c r="AF70" s="171">
        <v>2.1577127836021988</v>
      </c>
      <c r="AG70" s="171">
        <v>6.2641050105551859</v>
      </c>
      <c r="AH70" s="171">
        <v>20.966700033324347</v>
      </c>
      <c r="AI70" s="171">
        <v>36.97088000439706</v>
      </c>
      <c r="AJ70" s="171">
        <v>23.829921171287179</v>
      </c>
      <c r="AK70" s="171">
        <v>9.8106809968340194</v>
      </c>
      <c r="AL70" s="171">
        <v>0</v>
      </c>
      <c r="AM70" s="171">
        <v>0</v>
      </c>
      <c r="AN70" s="190">
        <v>100</v>
      </c>
      <c r="AO70" s="11"/>
      <c r="AQ70" s="77" t="s">
        <v>52</v>
      </c>
      <c r="AR70" s="82" t="s">
        <v>28</v>
      </c>
      <c r="AS70" s="89">
        <v>0</v>
      </c>
      <c r="AT70" s="89">
        <v>0</v>
      </c>
      <c r="AU70" s="89">
        <v>90.189319003165977</v>
      </c>
      <c r="AV70" s="89">
        <v>9.8106809968340194</v>
      </c>
      <c r="AW70" s="83">
        <v>100</v>
      </c>
      <c r="BA70" s="77" t="s">
        <v>52</v>
      </c>
      <c r="BB70" s="82" t="s">
        <v>28</v>
      </c>
      <c r="BC70" s="87">
        <v>0</v>
      </c>
      <c r="BD70" s="87">
        <v>90</v>
      </c>
      <c r="BE70" s="87">
        <v>10</v>
      </c>
      <c r="BF70" s="83">
        <v>100</v>
      </c>
    </row>
    <row r="71" spans="1:58" ht="15" customHeight="1" thickBot="1">
      <c r="A71" s="41" t="s">
        <v>53</v>
      </c>
      <c r="B71" s="48" t="s">
        <v>30</v>
      </c>
      <c r="C71" s="69"/>
      <c r="D71" s="70"/>
      <c r="E71" s="70"/>
      <c r="F71" s="70"/>
      <c r="G71" s="56"/>
      <c r="H71" s="56"/>
      <c r="I71" s="56"/>
      <c r="J71" s="56"/>
      <c r="K71" s="56"/>
      <c r="L71" s="56"/>
      <c r="M71" s="56"/>
      <c r="N71" s="56">
        <v>2.3325457166914076</v>
      </c>
      <c r="O71" s="56">
        <v>10.302683665010326</v>
      </c>
      <c r="P71" s="56">
        <v>17.748961911784985</v>
      </c>
      <c r="Q71" s="56">
        <v>26.983219122646087</v>
      </c>
      <c r="R71" s="56">
        <v>26.983219122646084</v>
      </c>
      <c r="S71" s="43">
        <f t="shared" si="6"/>
        <v>84.35062953877889</v>
      </c>
      <c r="V71" s="202" t="s">
        <v>53</v>
      </c>
      <c r="W71" s="192" t="s">
        <v>30</v>
      </c>
      <c r="X71" s="203">
        <v>0</v>
      </c>
      <c r="Y71" s="203">
        <v>0</v>
      </c>
      <c r="Z71" s="203">
        <v>0</v>
      </c>
      <c r="AA71" s="203">
        <v>0</v>
      </c>
      <c r="AB71" s="203">
        <v>0</v>
      </c>
      <c r="AC71" s="203">
        <v>0</v>
      </c>
      <c r="AD71" s="203">
        <v>0</v>
      </c>
      <c r="AE71" s="203">
        <v>0</v>
      </c>
      <c r="AF71" s="203">
        <v>0</v>
      </c>
      <c r="AG71" s="203">
        <v>0</v>
      </c>
      <c r="AH71" s="203">
        <v>0</v>
      </c>
      <c r="AI71" s="196">
        <v>2.7652973421129667</v>
      </c>
      <c r="AJ71" s="196">
        <v>12.214115912761301</v>
      </c>
      <c r="AK71" s="203">
        <v>21.041884344947508</v>
      </c>
      <c r="AL71" s="203">
        <v>31.989351200089111</v>
      </c>
      <c r="AM71" s="203">
        <v>31.989351200089111</v>
      </c>
      <c r="AN71" s="193">
        <v>100</v>
      </c>
      <c r="AO71" s="11"/>
      <c r="AQ71" s="78" t="s">
        <v>53</v>
      </c>
      <c r="AR71" s="85" t="s">
        <v>30</v>
      </c>
      <c r="AS71" s="88">
        <v>0</v>
      </c>
      <c r="AT71" s="88">
        <v>0</v>
      </c>
      <c r="AU71" s="88">
        <v>14.979413254874267</v>
      </c>
      <c r="AV71" s="88">
        <v>85.02058674512574</v>
      </c>
      <c r="AW71" s="86">
        <v>100</v>
      </c>
      <c r="BA71" s="78" t="s">
        <v>53</v>
      </c>
      <c r="BB71" s="85" t="s">
        <v>30</v>
      </c>
      <c r="BC71" s="88">
        <v>0</v>
      </c>
      <c r="BD71" s="88">
        <v>15</v>
      </c>
      <c r="BE71" s="88">
        <v>85</v>
      </c>
      <c r="BF71" s="86">
        <v>100</v>
      </c>
    </row>
    <row r="72" spans="1:58" ht="15" customHeight="1" thickBot="1">
      <c r="A72" s="161" t="s">
        <v>0</v>
      </c>
      <c r="B72" s="162"/>
      <c r="C72" s="34">
        <f t="shared" ref="C72:R72" si="7">SUM(C65:C71)</f>
        <v>161.98601650830608</v>
      </c>
      <c r="D72" s="34">
        <f t="shared" si="7"/>
        <v>109.35822389542214</v>
      </c>
      <c r="E72" s="34">
        <f t="shared" si="7"/>
        <v>79.029309480262526</v>
      </c>
      <c r="F72" s="34">
        <f t="shared" si="7"/>
        <v>43.904406997553828</v>
      </c>
      <c r="G72" s="34">
        <f t="shared" si="7"/>
        <v>31.930245466319413</v>
      </c>
      <c r="H72" s="34">
        <f t="shared" si="7"/>
        <v>25.68970948508268</v>
      </c>
      <c r="I72" s="34">
        <f t="shared" si="7"/>
        <v>21.15718993086006</v>
      </c>
      <c r="J72" s="34">
        <f t="shared" si="7"/>
        <v>19.939203554002937</v>
      </c>
      <c r="K72" s="34">
        <f t="shared" si="7"/>
        <v>15.192463639160351</v>
      </c>
      <c r="L72" s="44">
        <f t="shared" si="7"/>
        <v>14.701862133517258</v>
      </c>
      <c r="M72" s="44">
        <f t="shared" si="7"/>
        <v>17.769869961689956</v>
      </c>
      <c r="N72" s="44">
        <f t="shared" si="7"/>
        <v>20.059893163546107</v>
      </c>
      <c r="O72" s="44">
        <f t="shared" si="7"/>
        <v>21.586575298116873</v>
      </c>
      <c r="P72" s="44">
        <f t="shared" si="7"/>
        <v>21.586575298116873</v>
      </c>
      <c r="Q72" s="44">
        <f t="shared" si="7"/>
        <v>26.983219122646087</v>
      </c>
      <c r="R72" s="45">
        <f t="shared" si="7"/>
        <v>26.983219122646084</v>
      </c>
      <c r="S72" s="46">
        <f t="shared" si="6"/>
        <v>657.85798305724938</v>
      </c>
      <c r="AO72" s="11"/>
      <c r="BA72" s="11"/>
      <c r="BB72" s="11"/>
    </row>
    <row r="73" spans="1:58">
      <c r="A73" s="20"/>
      <c r="B73" s="2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AO73" s="11"/>
      <c r="BA73" s="11"/>
      <c r="BB73" s="11"/>
    </row>
    <row r="74" spans="1:58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AO74" s="11"/>
      <c r="BA74" s="11"/>
      <c r="BB74" s="11"/>
    </row>
    <row r="75" spans="1:58">
      <c r="A75" s="11"/>
      <c r="B75" s="11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AO75" s="11"/>
      <c r="BA75" s="11"/>
      <c r="BB75" s="11"/>
    </row>
    <row r="76" spans="1:58">
      <c r="A76" s="11"/>
      <c r="B76" s="11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AO76" s="11"/>
      <c r="BA76" s="11"/>
      <c r="BB76" s="11"/>
    </row>
    <row r="77" spans="1:58">
      <c r="A77" s="11"/>
      <c r="B77" s="11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AO77" s="11"/>
      <c r="BA77" s="11"/>
      <c r="BB77" s="11"/>
    </row>
    <row r="78" spans="1:58">
      <c r="A78" s="11"/>
      <c r="B78" s="11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AO78" s="11"/>
      <c r="BA78" s="11"/>
      <c r="BB78" s="11"/>
    </row>
    <row r="79" spans="1:58">
      <c r="A79" s="11"/>
      <c r="B79" s="11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AO79" s="11"/>
      <c r="BA79" s="11"/>
      <c r="BB79" s="11"/>
    </row>
    <row r="80" spans="1:58">
      <c r="A80" s="11"/>
      <c r="B80" s="11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AO80" s="11"/>
      <c r="BA80" s="11"/>
      <c r="BB80" s="11"/>
    </row>
    <row r="81" spans="1:5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AO81" s="11"/>
      <c r="BA81" s="11"/>
      <c r="BB81" s="11"/>
    </row>
    <row r="82" spans="1:54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AO82" s="11"/>
      <c r="BA82" s="11"/>
      <c r="BB82" s="11"/>
    </row>
    <row r="83" spans="1:5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AO83" s="11"/>
      <c r="BA83" s="11"/>
      <c r="BB83" s="11"/>
    </row>
    <row r="84" spans="1:54">
      <c r="AO84" s="11"/>
      <c r="BA84" s="11"/>
      <c r="BB84" s="11"/>
    </row>
    <row r="85" spans="1:54">
      <c r="AO85" s="11"/>
      <c r="BA85" s="11"/>
      <c r="BB85" s="11"/>
    </row>
    <row r="86" spans="1:54">
      <c r="AO86" s="11"/>
      <c r="BA86" s="11"/>
      <c r="BB86" s="11"/>
    </row>
    <row r="87" spans="1:5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AO87" s="11"/>
      <c r="BA87" s="11"/>
      <c r="BB87" s="11"/>
    </row>
    <row r="88" spans="1:5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AO88" s="11"/>
      <c r="BA88" s="11"/>
      <c r="BB88" s="11"/>
    </row>
    <row r="89" spans="1:5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AO89" s="11"/>
      <c r="BA89" s="11"/>
      <c r="BB89" s="11"/>
    </row>
    <row r="90" spans="1:5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AO90" s="11"/>
      <c r="BA90" s="11"/>
      <c r="BB90" s="11"/>
    </row>
    <row r="91" spans="1:5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AO91" s="11"/>
      <c r="BA91" s="11"/>
      <c r="BB91" s="11"/>
    </row>
    <row r="92" spans="1:5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AO92" s="11"/>
      <c r="BA92" s="11"/>
      <c r="BB92" s="11"/>
    </row>
    <row r="93" spans="1:5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AO93" s="11"/>
      <c r="BA93" s="11"/>
      <c r="BB93" s="11"/>
    </row>
    <row r="94" spans="1:5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AO94" s="11"/>
      <c r="BA94" s="11"/>
      <c r="BB94" s="11"/>
    </row>
    <row r="95" spans="1:5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AO95" s="11"/>
      <c r="BA95" s="11"/>
      <c r="BB95" s="11"/>
    </row>
    <row r="96" spans="1:54">
      <c r="AO96" s="11"/>
      <c r="BA96" s="11"/>
      <c r="BB96" s="11"/>
    </row>
    <row r="97" spans="1:54">
      <c r="AO97" s="11"/>
      <c r="BA97" s="11"/>
      <c r="BB97" s="11"/>
    </row>
    <row r="98" spans="1:54">
      <c r="AO98" s="11"/>
      <c r="BA98" s="11"/>
      <c r="BB98" s="11"/>
    </row>
    <row r="99" spans="1:5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AO99" s="11"/>
      <c r="BA99" s="11"/>
      <c r="BB99" s="11"/>
    </row>
    <row r="100" spans="1:5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AO100" s="11"/>
      <c r="BA100" s="11"/>
      <c r="BB100" s="11"/>
    </row>
    <row r="101" spans="1:5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AO101" s="11"/>
      <c r="BA101" s="11"/>
      <c r="BB101" s="11"/>
    </row>
    <row r="102" spans="1:5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AO102" s="11"/>
      <c r="BA102" s="11"/>
      <c r="BB102" s="11"/>
    </row>
    <row r="103" spans="1:5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AO103" s="11"/>
      <c r="BA103" s="11"/>
      <c r="BB103" s="11"/>
    </row>
    <row r="104" spans="1:5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AO104" s="11"/>
      <c r="BA104" s="11"/>
      <c r="BB104" s="11"/>
    </row>
    <row r="105" spans="1:5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AO105" s="11"/>
      <c r="BA105" s="11"/>
      <c r="BB105" s="11"/>
    </row>
    <row r="106" spans="1:5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AO106" s="11"/>
      <c r="BA106" s="11"/>
      <c r="BB106" s="11"/>
    </row>
    <row r="107" spans="1:5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AO107" s="11"/>
      <c r="BA107" s="11"/>
      <c r="BB107" s="11"/>
    </row>
    <row r="108" spans="1:54">
      <c r="AO108" s="11"/>
      <c r="BA108" s="11"/>
      <c r="BB108" s="11"/>
    </row>
    <row r="109" spans="1:54">
      <c r="AO109" s="11"/>
      <c r="BA109" s="11"/>
      <c r="BB109" s="11"/>
    </row>
    <row r="110" spans="1:54">
      <c r="AO110" s="11"/>
      <c r="BA110" s="11"/>
      <c r="BB110" s="11"/>
    </row>
    <row r="111" spans="1:54">
      <c r="AO111" s="11"/>
      <c r="BA111" s="11"/>
      <c r="BB111" s="11"/>
    </row>
    <row r="112" spans="1:54">
      <c r="AO112" s="11"/>
    </row>
    <row r="113" spans="41:41">
      <c r="AO113" s="11"/>
    </row>
    <row r="114" spans="41:41">
      <c r="AO114" s="11"/>
    </row>
    <row r="115" spans="41:41">
      <c r="AO115" s="11"/>
    </row>
    <row r="116" spans="41:41">
      <c r="AO116" s="11"/>
    </row>
    <row r="117" spans="41:41">
      <c r="AO117" s="11"/>
    </row>
    <row r="118" spans="41:41">
      <c r="AO118" s="11"/>
    </row>
    <row r="119" spans="41:41">
      <c r="AO119" s="11"/>
    </row>
    <row r="120" spans="41:41">
      <c r="AO120" s="11"/>
    </row>
    <row r="121" spans="41:41">
      <c r="AO121" s="11"/>
    </row>
    <row r="122" spans="41:41">
      <c r="AO122" s="11"/>
    </row>
    <row r="123" spans="41:41">
      <c r="AO123" s="11"/>
    </row>
  </sheetData>
  <mergeCells count="35">
    <mergeCell ref="V49:AN49"/>
    <mergeCell ref="V63:AN63"/>
    <mergeCell ref="AQ5:AW5"/>
    <mergeCell ref="AQ20:AW20"/>
    <mergeCell ref="V5:AN5"/>
    <mergeCell ref="AQ2:AW2"/>
    <mergeCell ref="BA2:BF2"/>
    <mergeCell ref="V20:AN20"/>
    <mergeCell ref="V35:AN35"/>
    <mergeCell ref="A30:B30"/>
    <mergeCell ref="A35:B35"/>
    <mergeCell ref="C35:S35"/>
    <mergeCell ref="A44:B44"/>
    <mergeCell ref="A72:B72"/>
    <mergeCell ref="A49:B49"/>
    <mergeCell ref="C49:S49"/>
    <mergeCell ref="A58:B58"/>
    <mergeCell ref="A63:B63"/>
    <mergeCell ref="C63:S63"/>
    <mergeCell ref="AQ63:AW63"/>
    <mergeCell ref="BA49:BF49"/>
    <mergeCell ref="BA63:BF63"/>
    <mergeCell ref="A1:S1"/>
    <mergeCell ref="V1:AN1"/>
    <mergeCell ref="BA5:BF5"/>
    <mergeCell ref="AQ35:AW35"/>
    <mergeCell ref="BA20:BF20"/>
    <mergeCell ref="BA35:BF35"/>
    <mergeCell ref="AQ49:AW49"/>
    <mergeCell ref="A5:B5"/>
    <mergeCell ref="C5:S5"/>
    <mergeCell ref="A15:B15"/>
    <mergeCell ref="A20:B20"/>
    <mergeCell ref="C20:S20"/>
    <mergeCell ref="V2:AN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44"/>
  <sheetViews>
    <sheetView topLeftCell="A41" zoomScale="75" zoomScaleNormal="75" workbookViewId="0">
      <selection activeCell="J13" sqref="J13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ht="15">
      <c r="A1" s="165" t="s">
        <v>12</v>
      </c>
      <c r="B1" s="165"/>
      <c r="C1" s="165"/>
      <c r="D1" s="165"/>
      <c r="E1" s="165"/>
      <c r="F1" s="165"/>
      <c r="G1" s="165"/>
      <c r="H1" s="165"/>
    </row>
    <row r="3" spans="1:37" ht="13.5" thickBot="1">
      <c r="M3" s="15"/>
      <c r="N3" s="16"/>
      <c r="O3" s="16"/>
      <c r="P3" s="16"/>
      <c r="Q3" s="16"/>
      <c r="R3" s="16"/>
      <c r="S3" s="16"/>
    </row>
    <row r="4" spans="1:37" s="211" customFormat="1" ht="17.25" customHeight="1" thickBot="1">
      <c r="A4" s="204" t="s">
        <v>71</v>
      </c>
      <c r="B4" s="205"/>
      <c r="C4" s="205"/>
      <c r="D4" s="205"/>
      <c r="E4" s="205"/>
      <c r="F4" s="205"/>
      <c r="G4" s="205"/>
      <c r="H4" s="205"/>
      <c r="I4" s="206"/>
      <c r="J4" s="207" t="s">
        <v>80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12" t="s">
        <v>17</v>
      </c>
      <c r="C5" s="212" t="s">
        <v>19</v>
      </c>
      <c r="D5" s="212" t="s">
        <v>21</v>
      </c>
      <c r="E5" s="212" t="s">
        <v>23</v>
      </c>
      <c r="F5" s="212" t="s">
        <v>25</v>
      </c>
      <c r="G5" s="212" t="s">
        <v>27</v>
      </c>
      <c r="H5" s="212" t="s">
        <v>29</v>
      </c>
      <c r="I5" s="213">
        <v>32</v>
      </c>
      <c r="J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215" t="s">
        <v>5</v>
      </c>
      <c r="B6" s="216" t="s">
        <v>72</v>
      </c>
      <c r="C6" s="216" t="s">
        <v>73</v>
      </c>
      <c r="D6" s="216" t="s">
        <v>74</v>
      </c>
      <c r="E6" s="216" t="s">
        <v>75</v>
      </c>
      <c r="F6" s="217" t="s">
        <v>76</v>
      </c>
      <c r="G6" s="217" t="s">
        <v>77</v>
      </c>
      <c r="H6" s="217" t="s">
        <v>81</v>
      </c>
      <c r="I6" s="217" t="s">
        <v>82</v>
      </c>
      <c r="J6" s="218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219">
        <v>2</v>
      </c>
      <c r="B7" s="220">
        <v>89.886172123504821</v>
      </c>
      <c r="C7" s="221">
        <v>0</v>
      </c>
      <c r="D7" s="221">
        <v>0</v>
      </c>
      <c r="E7" s="221">
        <v>0</v>
      </c>
      <c r="F7" s="221">
        <v>0</v>
      </c>
      <c r="G7" s="222">
        <v>0</v>
      </c>
      <c r="H7" s="223">
        <v>0</v>
      </c>
      <c r="I7" s="224">
        <v>0</v>
      </c>
      <c r="J7" s="208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219">
        <v>3</v>
      </c>
      <c r="B8" s="228">
        <v>10.113827876495186</v>
      </c>
      <c r="C8" s="229">
        <v>44.987704355260647</v>
      </c>
      <c r="D8" s="229">
        <v>0</v>
      </c>
      <c r="E8" s="229">
        <v>0</v>
      </c>
      <c r="F8" s="229">
        <v>0</v>
      </c>
      <c r="G8" s="230">
        <v>0</v>
      </c>
      <c r="H8" s="231">
        <v>0</v>
      </c>
      <c r="I8" s="232">
        <v>0</v>
      </c>
      <c r="J8" s="208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219">
        <v>4</v>
      </c>
      <c r="B9" s="228">
        <v>0</v>
      </c>
      <c r="C9" s="229">
        <v>39.013221871983376</v>
      </c>
      <c r="D9" s="229">
        <v>0</v>
      </c>
      <c r="E9" s="229">
        <v>0</v>
      </c>
      <c r="F9" s="229">
        <v>0</v>
      </c>
      <c r="G9" s="230">
        <v>0</v>
      </c>
      <c r="H9" s="231">
        <v>0</v>
      </c>
      <c r="I9" s="232">
        <v>0</v>
      </c>
      <c r="J9" s="208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2.75">
      <c r="A10" s="219">
        <v>5</v>
      </c>
      <c r="B10" s="228">
        <v>0</v>
      </c>
      <c r="C10" s="229">
        <v>14.738071484873879</v>
      </c>
      <c r="D10" s="229">
        <v>49.336803709684879</v>
      </c>
      <c r="E10" s="229">
        <v>0</v>
      </c>
      <c r="F10" s="229">
        <v>0</v>
      </c>
      <c r="G10" s="230">
        <v>0</v>
      </c>
      <c r="H10" s="231">
        <v>0</v>
      </c>
      <c r="I10" s="232">
        <v>0</v>
      </c>
      <c r="J10" s="208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12.75">
      <c r="A11" s="219">
        <v>6</v>
      </c>
      <c r="B11" s="228">
        <v>0</v>
      </c>
      <c r="C11" s="229">
        <v>1.2610022878820908</v>
      </c>
      <c r="D11" s="229">
        <v>40.366182025743598</v>
      </c>
      <c r="E11" s="229">
        <v>28.165921492638741</v>
      </c>
      <c r="F11" s="229">
        <v>0</v>
      </c>
      <c r="G11" s="230">
        <v>0</v>
      </c>
      <c r="H11" s="231">
        <v>0</v>
      </c>
      <c r="I11" s="232">
        <v>0</v>
      </c>
      <c r="J11" s="208"/>
      <c r="K11" s="208"/>
      <c r="L11" s="234"/>
      <c r="M11" s="237"/>
      <c r="N11" s="237"/>
      <c r="O11" s="237"/>
      <c r="P11" s="237"/>
      <c r="Q11" s="237"/>
      <c r="R11" s="238"/>
      <c r="S11" s="227"/>
      <c r="T11" s="210"/>
      <c r="U11" s="210"/>
      <c r="V11" s="210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37" s="211" customFormat="1" ht="14.25" customHeight="1">
      <c r="A12" s="219">
        <v>7</v>
      </c>
      <c r="B12" s="228">
        <v>0</v>
      </c>
      <c r="C12" s="229">
        <v>0</v>
      </c>
      <c r="D12" s="229">
        <v>8.391964635798427</v>
      </c>
      <c r="E12" s="229">
        <v>36.701940318995852</v>
      </c>
      <c r="F12" s="229">
        <v>0</v>
      </c>
      <c r="G12" s="230">
        <v>0</v>
      </c>
      <c r="H12" s="231">
        <v>0</v>
      </c>
      <c r="I12" s="232">
        <v>0</v>
      </c>
      <c r="J12" s="208"/>
      <c r="K12" s="208"/>
      <c r="L12" s="234"/>
      <c r="M12" s="237"/>
      <c r="N12" s="237"/>
      <c r="O12" s="237"/>
      <c r="P12" s="237"/>
      <c r="Q12" s="237"/>
      <c r="R12" s="238"/>
      <c r="S12" s="227"/>
      <c r="T12" s="210"/>
      <c r="U12" s="210"/>
      <c r="V12" s="210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spans="1:37" s="211" customFormat="1" ht="12.75">
      <c r="A13" s="219">
        <v>8</v>
      </c>
      <c r="B13" s="228">
        <v>0</v>
      </c>
      <c r="C13" s="229">
        <v>0</v>
      </c>
      <c r="D13" s="229">
        <v>1.9050496287730916</v>
      </c>
      <c r="E13" s="229">
        <v>24.781355384297136</v>
      </c>
      <c r="F13" s="229">
        <v>8.9969221916745408</v>
      </c>
      <c r="G13" s="230">
        <v>0</v>
      </c>
      <c r="H13" s="231">
        <v>0</v>
      </c>
      <c r="I13" s="232">
        <v>0</v>
      </c>
      <c r="J13" s="208"/>
      <c r="K13" s="208"/>
      <c r="L13" s="234"/>
      <c r="M13" s="237"/>
      <c r="N13" s="237"/>
      <c r="O13" s="237"/>
      <c r="P13" s="237"/>
      <c r="Q13" s="237"/>
      <c r="R13" s="238"/>
      <c r="S13" s="227"/>
      <c r="T13" s="210"/>
      <c r="U13" s="210"/>
      <c r="V13" s="210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spans="1:37" s="211" customFormat="1" ht="12.75">
      <c r="A14" s="219">
        <v>9</v>
      </c>
      <c r="B14" s="228">
        <v>0</v>
      </c>
      <c r="C14" s="229">
        <v>0</v>
      </c>
      <c r="D14" s="229">
        <v>0</v>
      </c>
      <c r="E14" s="229">
        <v>7.6917764424962316</v>
      </c>
      <c r="F14" s="229">
        <v>27.744156679460215</v>
      </c>
      <c r="G14" s="230">
        <v>0</v>
      </c>
      <c r="H14" s="231">
        <v>0</v>
      </c>
      <c r="I14" s="232">
        <v>0</v>
      </c>
      <c r="J14" s="208"/>
      <c r="K14" s="208"/>
      <c r="L14" s="234"/>
      <c r="M14" s="237"/>
      <c r="N14" s="237"/>
      <c r="O14" s="237"/>
      <c r="P14" s="237"/>
      <c r="Q14" s="237"/>
      <c r="R14" s="238"/>
      <c r="S14" s="227"/>
      <c r="T14" s="210"/>
      <c r="U14" s="210"/>
      <c r="V14" s="210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s="211" customFormat="1" ht="12.75">
      <c r="A15" s="219">
        <v>10</v>
      </c>
      <c r="B15" s="228">
        <v>0</v>
      </c>
      <c r="C15" s="229">
        <v>0</v>
      </c>
      <c r="D15" s="229">
        <v>0</v>
      </c>
      <c r="E15" s="229">
        <v>2.6590063615720316</v>
      </c>
      <c r="F15" s="229">
        <v>24.884777416683264</v>
      </c>
      <c r="G15" s="230">
        <v>0</v>
      </c>
      <c r="H15" s="231">
        <v>0</v>
      </c>
      <c r="I15" s="232">
        <v>0</v>
      </c>
      <c r="J15" s="239"/>
      <c r="K15" s="239"/>
      <c r="L15" s="234"/>
      <c r="M15" s="237"/>
      <c r="N15" s="237"/>
      <c r="O15" s="237"/>
      <c r="P15" s="237"/>
      <c r="Q15" s="237"/>
      <c r="R15" s="238"/>
      <c r="S15" s="227"/>
      <c r="T15" s="240"/>
      <c r="U15" s="240"/>
      <c r="V15" s="240"/>
    </row>
    <row r="16" spans="1:37" s="211" customFormat="1" ht="12.75">
      <c r="A16" s="219">
        <v>11</v>
      </c>
      <c r="B16" s="228">
        <v>0</v>
      </c>
      <c r="C16" s="229">
        <v>0</v>
      </c>
      <c r="D16" s="229">
        <v>0</v>
      </c>
      <c r="E16" s="229">
        <v>0</v>
      </c>
      <c r="F16" s="229">
        <v>18.270901047115569</v>
      </c>
      <c r="G16" s="230">
        <v>9.3030093252360953</v>
      </c>
      <c r="H16" s="231">
        <v>0</v>
      </c>
      <c r="I16" s="232">
        <v>0</v>
      </c>
      <c r="J16" s="239"/>
      <c r="K16" s="239"/>
      <c r="L16" s="234"/>
      <c r="M16" s="237"/>
      <c r="N16" s="237"/>
      <c r="O16" s="237"/>
      <c r="P16" s="237"/>
      <c r="Q16" s="237"/>
      <c r="R16" s="238"/>
      <c r="S16" s="227"/>
      <c r="T16" s="240"/>
      <c r="U16" s="240"/>
      <c r="V16" s="240"/>
    </row>
    <row r="17" spans="1:22" s="211" customFormat="1" ht="12.75">
      <c r="A17" s="219">
        <v>12</v>
      </c>
      <c r="B17" s="241">
        <v>0</v>
      </c>
      <c r="C17" s="230">
        <v>0</v>
      </c>
      <c r="D17" s="230">
        <v>0</v>
      </c>
      <c r="E17" s="230">
        <v>0</v>
      </c>
      <c r="F17" s="230">
        <v>15.062607475839162</v>
      </c>
      <c r="G17" s="230">
        <v>18.649600791932659</v>
      </c>
      <c r="H17" s="231">
        <v>0</v>
      </c>
      <c r="I17" s="232">
        <v>0</v>
      </c>
      <c r="J17" s="239"/>
      <c r="K17" s="239"/>
      <c r="L17" s="234"/>
      <c r="M17" s="242"/>
      <c r="N17" s="242"/>
      <c r="O17" s="242"/>
      <c r="P17" s="242"/>
      <c r="Q17" s="242"/>
      <c r="R17" s="238"/>
      <c r="S17" s="227"/>
      <c r="T17" s="240"/>
      <c r="U17" s="240"/>
      <c r="V17" s="240"/>
    </row>
    <row r="18" spans="1:22" s="211" customFormat="1" ht="12.75">
      <c r="A18" s="219">
        <v>13</v>
      </c>
      <c r="B18" s="241">
        <v>0</v>
      </c>
      <c r="C18" s="230">
        <v>0</v>
      </c>
      <c r="D18" s="230">
        <v>0</v>
      </c>
      <c r="E18" s="230">
        <v>0</v>
      </c>
      <c r="F18" s="230">
        <v>5.0406351892272507</v>
      </c>
      <c r="G18" s="230">
        <v>24.809927827086607</v>
      </c>
      <c r="H18" s="243">
        <v>6.599696814003825</v>
      </c>
      <c r="I18" s="244">
        <v>0</v>
      </c>
      <c r="J18" s="239"/>
      <c r="K18" s="239"/>
      <c r="L18" s="245"/>
      <c r="M18" s="235"/>
      <c r="N18" s="235"/>
      <c r="O18" s="235"/>
      <c r="P18" s="235"/>
      <c r="Q18" s="235"/>
      <c r="R18" s="238"/>
      <c r="S18" s="209"/>
      <c r="T18" s="240"/>
      <c r="U18" s="240"/>
      <c r="V18" s="240"/>
    </row>
    <row r="19" spans="1:22" s="211" customFormat="1" ht="12.75">
      <c r="A19" s="219">
        <v>14</v>
      </c>
      <c r="B19" s="241">
        <v>0</v>
      </c>
      <c r="C19" s="230">
        <v>0</v>
      </c>
      <c r="D19" s="230">
        <v>0</v>
      </c>
      <c r="E19" s="230">
        <v>0</v>
      </c>
      <c r="F19" s="230">
        <v>0</v>
      </c>
      <c r="G19" s="230">
        <v>21.464931295482405</v>
      </c>
      <c r="H19" s="243">
        <v>15.260987332919681</v>
      </c>
      <c r="I19" s="244">
        <v>0</v>
      </c>
      <c r="J19" s="239"/>
      <c r="K19" s="239"/>
      <c r="L19" s="246"/>
      <c r="M19" s="240"/>
      <c r="N19" s="240"/>
      <c r="O19" s="240"/>
      <c r="P19" s="240"/>
      <c r="Q19" s="240"/>
      <c r="R19" s="240"/>
      <c r="S19" s="240"/>
      <c r="T19" s="240"/>
      <c r="U19" s="240"/>
      <c r="V19" s="240"/>
    </row>
    <row r="20" spans="1:22" s="211" customFormat="1" ht="12.75">
      <c r="A20" s="219">
        <v>15</v>
      </c>
      <c r="B20" s="241">
        <v>0</v>
      </c>
      <c r="C20" s="230">
        <v>0</v>
      </c>
      <c r="D20" s="230">
        <v>0</v>
      </c>
      <c r="E20" s="230">
        <v>0</v>
      </c>
      <c r="F20" s="230">
        <v>0</v>
      </c>
      <c r="G20" s="230">
        <v>12.236636969583721</v>
      </c>
      <c r="H20" s="243">
        <v>22.134487580087871</v>
      </c>
      <c r="I20" s="244">
        <v>0</v>
      </c>
      <c r="J20" s="239"/>
      <c r="K20" s="239"/>
      <c r="L20" s="246"/>
      <c r="M20" s="240"/>
      <c r="N20" s="240"/>
      <c r="O20" s="240"/>
      <c r="P20" s="240"/>
      <c r="Q20" s="240"/>
      <c r="R20" s="240"/>
      <c r="S20" s="240"/>
      <c r="T20" s="240"/>
      <c r="U20" s="240"/>
      <c r="V20" s="240"/>
    </row>
    <row r="21" spans="1:22" s="211" customFormat="1" ht="12.75">
      <c r="A21" s="219">
        <v>16</v>
      </c>
      <c r="B21" s="241">
        <v>0</v>
      </c>
      <c r="C21" s="230">
        <v>0</v>
      </c>
      <c r="D21" s="230">
        <v>0</v>
      </c>
      <c r="E21" s="230">
        <v>0</v>
      </c>
      <c r="F21" s="230">
        <v>0</v>
      </c>
      <c r="G21" s="230">
        <v>5.6694843102318382</v>
      </c>
      <c r="H21" s="243">
        <v>30.61526898994666</v>
      </c>
      <c r="I21" s="244">
        <v>35.087719298245609</v>
      </c>
      <c r="J21" s="239"/>
      <c r="K21" s="239"/>
      <c r="L21" s="246"/>
      <c r="M21" s="240"/>
      <c r="N21" s="240"/>
      <c r="O21" s="240"/>
      <c r="P21" s="240"/>
      <c r="Q21" s="240"/>
      <c r="R21" s="240"/>
      <c r="S21" s="240"/>
      <c r="T21" s="240"/>
      <c r="U21" s="240"/>
      <c r="V21" s="240"/>
    </row>
    <row r="22" spans="1:22" s="211" customFormat="1" ht="15" customHeight="1" thickBot="1">
      <c r="A22" s="219">
        <v>17</v>
      </c>
      <c r="B22" s="247">
        <v>0</v>
      </c>
      <c r="C22" s="248">
        <v>0</v>
      </c>
      <c r="D22" s="248">
        <v>0</v>
      </c>
      <c r="E22" s="248">
        <v>0</v>
      </c>
      <c r="F22" s="248">
        <v>0</v>
      </c>
      <c r="G22" s="248">
        <v>7.8664094804466771</v>
      </c>
      <c r="H22" s="249">
        <v>25.389559283041969</v>
      </c>
      <c r="I22" s="250">
        <v>64.912280701754383</v>
      </c>
      <c r="J22" s="239"/>
      <c r="K22" s="239"/>
      <c r="L22" s="239"/>
    </row>
    <row r="23" spans="1:22" s="211" customFormat="1" ht="20.25" customHeight="1" thickBot="1">
      <c r="A23" s="251" t="s">
        <v>88</v>
      </c>
      <c r="B23" s="252">
        <v>48</v>
      </c>
      <c r="C23" s="253">
        <v>24</v>
      </c>
      <c r="D23" s="253">
        <v>14</v>
      </c>
      <c r="E23" s="253">
        <v>16</v>
      </c>
      <c r="F23" s="253">
        <v>23</v>
      </c>
      <c r="G23" s="253">
        <v>75</v>
      </c>
      <c r="H23" s="254">
        <v>52</v>
      </c>
      <c r="I23" s="255">
        <v>21</v>
      </c>
      <c r="J23" s="256">
        <f>SUM(B23:I23)</f>
        <v>273</v>
      </c>
      <c r="K23" s="257"/>
      <c r="L23" s="239"/>
      <c r="M23" s="208"/>
      <c r="N23" s="208"/>
      <c r="O23" s="208"/>
    </row>
    <row r="24" spans="1:22" s="211" customFormat="1" ht="12.7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39"/>
      <c r="M24" s="208"/>
      <c r="N24" s="208"/>
      <c r="O24" s="208"/>
    </row>
    <row r="25" spans="1:22" s="211" customFormat="1" ht="12.75">
      <c r="A25" s="258"/>
      <c r="B25" s="258"/>
      <c r="C25" s="258"/>
      <c r="D25" s="258"/>
      <c r="E25" s="258"/>
      <c r="F25" s="258"/>
      <c r="G25" s="258"/>
      <c r="H25" s="258"/>
      <c r="I25" s="258"/>
      <c r="M25" s="208"/>
      <c r="N25" s="208"/>
      <c r="O25" s="208"/>
    </row>
    <row r="26" spans="1:22" s="211" customFormat="1" ht="12.75">
      <c r="A26" s="258"/>
      <c r="B26" s="258"/>
      <c r="C26" s="258"/>
      <c r="D26" s="258"/>
      <c r="E26" s="258"/>
      <c r="F26" s="258"/>
      <c r="G26" s="258"/>
      <c r="H26" s="258"/>
      <c r="I26" s="258"/>
      <c r="M26" s="208"/>
      <c r="N26" s="208"/>
      <c r="O26" s="208"/>
    </row>
    <row r="27" spans="1:22" s="211" customFormat="1" ht="45">
      <c r="A27" s="172" t="s">
        <v>1</v>
      </c>
      <c r="B27" s="173" t="s">
        <v>6</v>
      </c>
      <c r="C27" s="173" t="s">
        <v>7</v>
      </c>
      <c r="D27" s="173" t="s">
        <v>8</v>
      </c>
      <c r="E27" s="173" t="s">
        <v>9</v>
      </c>
      <c r="F27" s="173" t="s">
        <v>10</v>
      </c>
      <c r="G27" s="173" t="s">
        <v>69</v>
      </c>
      <c r="H27" s="173" t="s">
        <v>70</v>
      </c>
      <c r="I27" s="173" t="s">
        <v>83</v>
      </c>
      <c r="J27" s="174" t="s">
        <v>0</v>
      </c>
      <c r="K27" s="174" t="s">
        <v>2</v>
      </c>
      <c r="L27" s="175" t="s">
        <v>11</v>
      </c>
      <c r="M27" s="176" t="s">
        <v>3</v>
      </c>
    </row>
    <row r="28" spans="1:22" s="211" customFormat="1">
      <c r="A28" s="259">
        <f t="shared" ref="A28:A43" si="0">A7</f>
        <v>2</v>
      </c>
      <c r="B28" s="260">
        <f>(B7*$B$23)/100</f>
        <v>43.145362619282317</v>
      </c>
      <c r="C28" s="260">
        <f>(C7*$C$23)/100</f>
        <v>0</v>
      </c>
      <c r="D28" s="260">
        <f>(D7*$D$23)/100</f>
        <v>0</v>
      </c>
      <c r="E28" s="260">
        <f>(E7*$E$23)/100</f>
        <v>0</v>
      </c>
      <c r="F28" s="260">
        <f>(F7*$F$23)/100</f>
        <v>0</v>
      </c>
      <c r="G28" s="260">
        <f>(G7*$G$23)/100</f>
        <v>0</v>
      </c>
      <c r="H28" s="260">
        <f>(H7*$H$23)/100</f>
        <v>0</v>
      </c>
      <c r="I28" s="260">
        <f>(I7*$I$23)/100</f>
        <v>0</v>
      </c>
      <c r="J28" s="261">
        <f>SUM(B28:I28)</f>
        <v>43.145362619282317</v>
      </c>
      <c r="K28" s="262">
        <f>(J28/$J$44)*100</f>
        <v>15.80416213160524</v>
      </c>
      <c r="L28" s="263">
        <v>2.5</v>
      </c>
      <c r="M28" s="264">
        <f t="shared" ref="M28:M43" si="1">L28*J28</f>
        <v>107.86340654820579</v>
      </c>
    </row>
    <row r="29" spans="1:22" s="211" customFormat="1">
      <c r="A29" s="259">
        <f t="shared" si="0"/>
        <v>3</v>
      </c>
      <c r="B29" s="260">
        <f t="shared" ref="B29:B43" si="2">(B8*$B$23)/100</f>
        <v>4.8546373807176897</v>
      </c>
      <c r="C29" s="260">
        <f t="shared" ref="C29:C43" si="3">(C8*$C$23)/100</f>
        <v>10.797049045262556</v>
      </c>
      <c r="D29" s="260">
        <f t="shared" ref="D29:D43" si="4">(D8*$D$23)/100</f>
        <v>0</v>
      </c>
      <c r="E29" s="260">
        <f t="shared" ref="E29:E43" si="5">(E8*$E$23)/100</f>
        <v>0</v>
      </c>
      <c r="F29" s="260">
        <f t="shared" ref="F29:F43" si="6">(F8*$F$23)/100</f>
        <v>0</v>
      </c>
      <c r="G29" s="260">
        <f t="shared" ref="G29:G43" si="7">(G8*$G$23)/100</f>
        <v>0</v>
      </c>
      <c r="H29" s="260">
        <f t="shared" ref="H29:H43" si="8">(H8*$H$23)/100</f>
        <v>0</v>
      </c>
      <c r="I29" s="260">
        <f t="shared" ref="I29:I42" si="9">(I8*$I$23)/100</f>
        <v>0</v>
      </c>
      <c r="J29" s="261">
        <f t="shared" ref="J29:J43" si="10">SUM(B29:I29)</f>
        <v>15.651686425980245</v>
      </c>
      <c r="K29" s="262">
        <f t="shared" ref="K29:K43" si="11">(J29/$J$44)*100</f>
        <v>5.7332184710550331</v>
      </c>
      <c r="L29" s="263">
        <v>3.5</v>
      </c>
      <c r="M29" s="264">
        <f t="shared" si="1"/>
        <v>54.780902490930856</v>
      </c>
    </row>
    <row r="30" spans="1:22" s="211" customFormat="1">
      <c r="A30" s="259">
        <f t="shared" si="0"/>
        <v>4</v>
      </c>
      <c r="B30" s="260">
        <f t="shared" si="2"/>
        <v>0</v>
      </c>
      <c r="C30" s="260">
        <f t="shared" si="3"/>
        <v>9.3631732492760094</v>
      </c>
      <c r="D30" s="260">
        <f t="shared" si="4"/>
        <v>0</v>
      </c>
      <c r="E30" s="260">
        <f t="shared" si="5"/>
        <v>0</v>
      </c>
      <c r="F30" s="260">
        <f t="shared" si="6"/>
        <v>0</v>
      </c>
      <c r="G30" s="260">
        <f t="shared" si="7"/>
        <v>0</v>
      </c>
      <c r="H30" s="260">
        <f t="shared" si="8"/>
        <v>0</v>
      </c>
      <c r="I30" s="260">
        <f t="shared" si="9"/>
        <v>0</v>
      </c>
      <c r="J30" s="261">
        <f t="shared" si="10"/>
        <v>9.3631732492760094</v>
      </c>
      <c r="K30" s="262">
        <f t="shared" si="11"/>
        <v>3.4297337909435925</v>
      </c>
      <c r="L30" s="263">
        <v>4.5</v>
      </c>
      <c r="M30" s="264">
        <f t="shared" si="1"/>
        <v>42.134279621742039</v>
      </c>
    </row>
    <row r="31" spans="1:22" s="211" customFormat="1">
      <c r="A31" s="259">
        <f t="shared" si="0"/>
        <v>5</v>
      </c>
      <c r="B31" s="260">
        <f t="shared" si="2"/>
        <v>0</v>
      </c>
      <c r="C31" s="260">
        <f t="shared" si="3"/>
        <v>3.5371371563697314</v>
      </c>
      <c r="D31" s="260">
        <f t="shared" si="4"/>
        <v>6.9071525193558827</v>
      </c>
      <c r="E31" s="260">
        <f t="shared" si="5"/>
        <v>0</v>
      </c>
      <c r="F31" s="260">
        <f t="shared" si="6"/>
        <v>0</v>
      </c>
      <c r="G31" s="260">
        <f t="shared" si="7"/>
        <v>0</v>
      </c>
      <c r="H31" s="260">
        <f t="shared" si="8"/>
        <v>0</v>
      </c>
      <c r="I31" s="260">
        <f t="shared" si="9"/>
        <v>0</v>
      </c>
      <c r="J31" s="261">
        <f t="shared" si="10"/>
        <v>10.444289675725614</v>
      </c>
      <c r="K31" s="262">
        <f t="shared" si="11"/>
        <v>3.8257471339654257</v>
      </c>
      <c r="L31" s="265">
        <v>5.5</v>
      </c>
      <c r="M31" s="264">
        <f t="shared" si="1"/>
        <v>57.443593216490875</v>
      </c>
    </row>
    <row r="32" spans="1:22" s="211" customFormat="1">
      <c r="A32" s="259">
        <f t="shared" si="0"/>
        <v>6</v>
      </c>
      <c r="B32" s="260">
        <f t="shared" si="2"/>
        <v>0</v>
      </c>
      <c r="C32" s="260">
        <f t="shared" si="3"/>
        <v>0.30264054909170179</v>
      </c>
      <c r="D32" s="260">
        <f t="shared" si="4"/>
        <v>5.6512654836041039</v>
      </c>
      <c r="E32" s="260">
        <f t="shared" si="5"/>
        <v>4.5065474388221984</v>
      </c>
      <c r="F32" s="260">
        <f t="shared" si="6"/>
        <v>0</v>
      </c>
      <c r="G32" s="260">
        <f t="shared" si="7"/>
        <v>0</v>
      </c>
      <c r="H32" s="260">
        <f t="shared" si="8"/>
        <v>0</v>
      </c>
      <c r="I32" s="260">
        <f t="shared" si="9"/>
        <v>0</v>
      </c>
      <c r="J32" s="261">
        <f t="shared" si="10"/>
        <v>10.460453471518004</v>
      </c>
      <c r="K32" s="262">
        <f t="shared" si="11"/>
        <v>3.8316679382849825</v>
      </c>
      <c r="L32" s="265">
        <v>6.5</v>
      </c>
      <c r="M32" s="264">
        <f t="shared" si="1"/>
        <v>67.992947564867023</v>
      </c>
    </row>
    <row r="33" spans="1:13" s="211" customFormat="1">
      <c r="A33" s="259">
        <f t="shared" si="0"/>
        <v>7</v>
      </c>
      <c r="B33" s="260">
        <f t="shared" si="2"/>
        <v>0</v>
      </c>
      <c r="C33" s="260">
        <f t="shared" si="3"/>
        <v>0</v>
      </c>
      <c r="D33" s="260">
        <f t="shared" si="4"/>
        <v>1.1748750490117796</v>
      </c>
      <c r="E33" s="260">
        <f t="shared" si="5"/>
        <v>5.8723104510393362</v>
      </c>
      <c r="F33" s="260">
        <f t="shared" si="6"/>
        <v>0</v>
      </c>
      <c r="G33" s="260">
        <f t="shared" si="7"/>
        <v>0</v>
      </c>
      <c r="H33" s="260">
        <f t="shared" si="8"/>
        <v>0</v>
      </c>
      <c r="I33" s="260">
        <f t="shared" si="9"/>
        <v>0</v>
      </c>
      <c r="J33" s="261">
        <f t="shared" si="10"/>
        <v>7.0471855000511159</v>
      </c>
      <c r="K33" s="262">
        <f t="shared" si="11"/>
        <v>2.581386630055353</v>
      </c>
      <c r="L33" s="265">
        <v>7.5</v>
      </c>
      <c r="M33" s="264">
        <f t="shared" si="1"/>
        <v>52.85389125038337</v>
      </c>
    </row>
    <row r="34" spans="1:13" s="211" customFormat="1">
      <c r="A34" s="259">
        <f t="shared" si="0"/>
        <v>8</v>
      </c>
      <c r="B34" s="260">
        <f t="shared" si="2"/>
        <v>0</v>
      </c>
      <c r="C34" s="260">
        <f t="shared" si="3"/>
        <v>0</v>
      </c>
      <c r="D34" s="260">
        <f t="shared" si="4"/>
        <v>0.2667069480282328</v>
      </c>
      <c r="E34" s="260">
        <f t="shared" si="5"/>
        <v>3.9650168614875416</v>
      </c>
      <c r="F34" s="260">
        <f t="shared" si="6"/>
        <v>2.0692921040851444</v>
      </c>
      <c r="G34" s="260">
        <f t="shared" si="7"/>
        <v>0</v>
      </c>
      <c r="H34" s="260">
        <f t="shared" si="8"/>
        <v>0</v>
      </c>
      <c r="I34" s="260">
        <f t="shared" si="9"/>
        <v>0</v>
      </c>
      <c r="J34" s="261">
        <f t="shared" si="10"/>
        <v>6.3010159136009189</v>
      </c>
      <c r="K34" s="262">
        <f t="shared" si="11"/>
        <v>2.3080644372164532</v>
      </c>
      <c r="L34" s="265">
        <v>8.5</v>
      </c>
      <c r="M34" s="264">
        <f t="shared" si="1"/>
        <v>53.558635265607812</v>
      </c>
    </row>
    <row r="35" spans="1:13" s="211" customFormat="1">
      <c r="A35" s="259">
        <f t="shared" si="0"/>
        <v>9</v>
      </c>
      <c r="B35" s="260">
        <f t="shared" si="2"/>
        <v>0</v>
      </c>
      <c r="C35" s="260">
        <f t="shared" si="3"/>
        <v>0</v>
      </c>
      <c r="D35" s="260">
        <f t="shared" si="4"/>
        <v>0</v>
      </c>
      <c r="E35" s="260">
        <f t="shared" si="5"/>
        <v>1.230684230799397</v>
      </c>
      <c r="F35" s="260">
        <f t="shared" si="6"/>
        <v>6.3811560362758497</v>
      </c>
      <c r="G35" s="260">
        <f t="shared" si="7"/>
        <v>0</v>
      </c>
      <c r="H35" s="260">
        <f t="shared" si="8"/>
        <v>0</v>
      </c>
      <c r="I35" s="260">
        <f t="shared" si="9"/>
        <v>0</v>
      </c>
      <c r="J35" s="261">
        <f t="shared" si="10"/>
        <v>7.6118402670752463</v>
      </c>
      <c r="K35" s="262">
        <f t="shared" si="11"/>
        <v>2.78821987804954</v>
      </c>
      <c r="L35" s="263">
        <v>9.5</v>
      </c>
      <c r="M35" s="264">
        <f t="shared" si="1"/>
        <v>72.312482537214834</v>
      </c>
    </row>
    <row r="36" spans="1:13" s="211" customFormat="1">
      <c r="A36" s="259">
        <f t="shared" si="0"/>
        <v>10</v>
      </c>
      <c r="B36" s="260">
        <f t="shared" si="2"/>
        <v>0</v>
      </c>
      <c r="C36" s="260">
        <f t="shared" si="3"/>
        <v>0</v>
      </c>
      <c r="D36" s="260">
        <f t="shared" si="4"/>
        <v>0</v>
      </c>
      <c r="E36" s="260">
        <f t="shared" si="5"/>
        <v>0.42544101785152505</v>
      </c>
      <c r="F36" s="260">
        <f t="shared" si="6"/>
        <v>5.7234988058371501</v>
      </c>
      <c r="G36" s="260">
        <f t="shared" si="7"/>
        <v>0</v>
      </c>
      <c r="H36" s="260">
        <f t="shared" si="8"/>
        <v>0</v>
      </c>
      <c r="I36" s="260">
        <f t="shared" si="9"/>
        <v>0</v>
      </c>
      <c r="J36" s="261">
        <f t="shared" si="10"/>
        <v>6.148939823688675</v>
      </c>
      <c r="K36" s="262">
        <f t="shared" si="11"/>
        <v>2.252358909776071</v>
      </c>
      <c r="L36" s="263">
        <v>10.5</v>
      </c>
      <c r="M36" s="264">
        <f t="shared" si="1"/>
        <v>64.563868148731089</v>
      </c>
    </row>
    <row r="37" spans="1:13" s="211" customFormat="1">
      <c r="A37" s="259">
        <f t="shared" si="0"/>
        <v>11</v>
      </c>
      <c r="B37" s="260">
        <f t="shared" si="2"/>
        <v>0</v>
      </c>
      <c r="C37" s="260">
        <f t="shared" si="3"/>
        <v>0</v>
      </c>
      <c r="D37" s="260">
        <f t="shared" si="4"/>
        <v>0</v>
      </c>
      <c r="E37" s="260">
        <f t="shared" si="5"/>
        <v>0</v>
      </c>
      <c r="F37" s="260">
        <f t="shared" si="6"/>
        <v>4.2023072408365802</v>
      </c>
      <c r="G37" s="260">
        <f t="shared" si="7"/>
        <v>6.9772569939270719</v>
      </c>
      <c r="H37" s="260">
        <f t="shared" si="8"/>
        <v>0</v>
      </c>
      <c r="I37" s="260">
        <f t="shared" si="9"/>
        <v>0</v>
      </c>
      <c r="J37" s="261">
        <f t="shared" si="10"/>
        <v>11.179564234763653</v>
      </c>
      <c r="K37" s="262">
        <f t="shared" si="11"/>
        <v>4.0950784742724</v>
      </c>
      <c r="L37" s="263">
        <v>11.5</v>
      </c>
      <c r="M37" s="264">
        <f t="shared" si="1"/>
        <v>128.56498869978202</v>
      </c>
    </row>
    <row r="38" spans="1:13" s="211" customFormat="1">
      <c r="A38" s="259">
        <f t="shared" si="0"/>
        <v>12</v>
      </c>
      <c r="B38" s="260">
        <f t="shared" si="2"/>
        <v>0</v>
      </c>
      <c r="C38" s="260">
        <f t="shared" si="3"/>
        <v>0</v>
      </c>
      <c r="D38" s="260">
        <f t="shared" si="4"/>
        <v>0</v>
      </c>
      <c r="E38" s="260">
        <f t="shared" si="5"/>
        <v>0</v>
      </c>
      <c r="F38" s="260">
        <f t="shared" si="6"/>
        <v>3.4643997194430072</v>
      </c>
      <c r="G38" s="260">
        <f t="shared" si="7"/>
        <v>13.987200593949494</v>
      </c>
      <c r="H38" s="260">
        <f t="shared" si="8"/>
        <v>0</v>
      </c>
      <c r="I38" s="260">
        <f t="shared" si="9"/>
        <v>0</v>
      </c>
      <c r="J38" s="261">
        <f t="shared" si="10"/>
        <v>17.4516003133925</v>
      </c>
      <c r="K38" s="262">
        <f t="shared" si="11"/>
        <v>6.3925275873232588</v>
      </c>
      <c r="L38" s="263">
        <v>12.5</v>
      </c>
      <c r="M38" s="264">
        <f t="shared" si="1"/>
        <v>218.14500391740626</v>
      </c>
    </row>
    <row r="39" spans="1:13" s="211" customFormat="1">
      <c r="A39" s="259">
        <f t="shared" si="0"/>
        <v>13</v>
      </c>
      <c r="B39" s="260">
        <f t="shared" si="2"/>
        <v>0</v>
      </c>
      <c r="C39" s="260">
        <f t="shared" si="3"/>
        <v>0</v>
      </c>
      <c r="D39" s="260">
        <f t="shared" si="4"/>
        <v>0</v>
      </c>
      <c r="E39" s="260">
        <f t="shared" si="5"/>
        <v>0</v>
      </c>
      <c r="F39" s="260">
        <f t="shared" si="6"/>
        <v>1.1593460935222677</v>
      </c>
      <c r="G39" s="260">
        <f t="shared" si="7"/>
        <v>18.607445870314955</v>
      </c>
      <c r="H39" s="260">
        <f t="shared" si="8"/>
        <v>3.4318423432819891</v>
      </c>
      <c r="I39" s="260">
        <f t="shared" si="9"/>
        <v>0</v>
      </c>
      <c r="J39" s="261">
        <f t="shared" si="10"/>
        <v>23.19863430711921</v>
      </c>
      <c r="K39" s="262">
        <f t="shared" si="11"/>
        <v>8.4976682443660092</v>
      </c>
      <c r="L39" s="263">
        <v>13.5</v>
      </c>
      <c r="M39" s="264">
        <f t="shared" si="1"/>
        <v>313.18156314610934</v>
      </c>
    </row>
    <row r="40" spans="1:13" s="211" customFormat="1">
      <c r="A40" s="259">
        <f t="shared" si="0"/>
        <v>14</v>
      </c>
      <c r="B40" s="260">
        <f t="shared" si="2"/>
        <v>0</v>
      </c>
      <c r="C40" s="260">
        <f t="shared" si="3"/>
        <v>0</v>
      </c>
      <c r="D40" s="260">
        <f t="shared" si="4"/>
        <v>0</v>
      </c>
      <c r="E40" s="260">
        <f t="shared" si="5"/>
        <v>0</v>
      </c>
      <c r="F40" s="260">
        <f t="shared" si="6"/>
        <v>0</v>
      </c>
      <c r="G40" s="260">
        <f t="shared" si="7"/>
        <v>16.098698471611804</v>
      </c>
      <c r="H40" s="260">
        <f t="shared" si="8"/>
        <v>7.9357134131182336</v>
      </c>
      <c r="I40" s="260">
        <f t="shared" si="9"/>
        <v>0</v>
      </c>
      <c r="J40" s="261">
        <f t="shared" si="10"/>
        <v>24.034411884730037</v>
      </c>
      <c r="K40" s="262">
        <f t="shared" si="11"/>
        <v>8.8038138771904872</v>
      </c>
      <c r="L40" s="263">
        <v>14.5</v>
      </c>
      <c r="M40" s="264">
        <f t="shared" si="1"/>
        <v>348.49897232858552</v>
      </c>
    </row>
    <row r="41" spans="1:13" s="211" customFormat="1">
      <c r="A41" s="259">
        <f t="shared" si="0"/>
        <v>15</v>
      </c>
      <c r="B41" s="260">
        <f t="shared" si="2"/>
        <v>0</v>
      </c>
      <c r="C41" s="260">
        <f t="shared" si="3"/>
        <v>0</v>
      </c>
      <c r="D41" s="260">
        <f t="shared" si="4"/>
        <v>0</v>
      </c>
      <c r="E41" s="260">
        <f t="shared" si="5"/>
        <v>0</v>
      </c>
      <c r="F41" s="260">
        <f t="shared" si="6"/>
        <v>0</v>
      </c>
      <c r="G41" s="260">
        <f t="shared" si="7"/>
        <v>9.1774777271877905</v>
      </c>
      <c r="H41" s="260">
        <f t="shared" si="8"/>
        <v>11.509933541645694</v>
      </c>
      <c r="I41" s="260">
        <f t="shared" si="9"/>
        <v>0</v>
      </c>
      <c r="J41" s="261">
        <f t="shared" si="10"/>
        <v>20.687411268833486</v>
      </c>
      <c r="K41" s="262">
        <f t="shared" si="11"/>
        <v>7.5778063255800303</v>
      </c>
      <c r="L41" s="263">
        <v>15.5</v>
      </c>
      <c r="M41" s="264">
        <f t="shared" si="1"/>
        <v>320.65487466691906</v>
      </c>
    </row>
    <row r="42" spans="1:13" s="211" customFormat="1">
      <c r="A42" s="259">
        <f t="shared" si="0"/>
        <v>16</v>
      </c>
      <c r="B42" s="260">
        <f t="shared" si="2"/>
        <v>0</v>
      </c>
      <c r="C42" s="260">
        <f t="shared" si="3"/>
        <v>0</v>
      </c>
      <c r="D42" s="260">
        <f t="shared" si="4"/>
        <v>0</v>
      </c>
      <c r="E42" s="260">
        <f t="shared" si="5"/>
        <v>0</v>
      </c>
      <c r="F42" s="260">
        <f t="shared" si="6"/>
        <v>0</v>
      </c>
      <c r="G42" s="260">
        <f t="shared" si="7"/>
        <v>4.2521132326738789</v>
      </c>
      <c r="H42" s="260">
        <f t="shared" si="8"/>
        <v>15.919939874772263</v>
      </c>
      <c r="I42" s="260">
        <f t="shared" si="9"/>
        <v>7.3684210526315779</v>
      </c>
      <c r="J42" s="261">
        <f t="shared" si="10"/>
        <v>27.540474160077721</v>
      </c>
      <c r="K42" s="262">
        <f t="shared" si="11"/>
        <v>10.08808577292224</v>
      </c>
      <c r="L42" s="263">
        <v>16.5</v>
      </c>
      <c r="M42" s="264">
        <f t="shared" si="1"/>
        <v>454.41782364128238</v>
      </c>
    </row>
    <row r="43" spans="1:13" s="211" customFormat="1" ht="12.75" thickBot="1">
      <c r="A43" s="259">
        <f t="shared" si="0"/>
        <v>17</v>
      </c>
      <c r="B43" s="260">
        <f t="shared" si="2"/>
        <v>0</v>
      </c>
      <c r="C43" s="260">
        <f t="shared" si="3"/>
        <v>0</v>
      </c>
      <c r="D43" s="260">
        <f t="shared" si="4"/>
        <v>0</v>
      </c>
      <c r="E43" s="260">
        <f t="shared" si="5"/>
        <v>0</v>
      </c>
      <c r="F43" s="260">
        <f t="shared" si="6"/>
        <v>0</v>
      </c>
      <c r="G43" s="260">
        <f t="shared" si="7"/>
        <v>5.8998071103350078</v>
      </c>
      <c r="H43" s="260">
        <f t="shared" si="8"/>
        <v>13.202570827181823</v>
      </c>
      <c r="I43" s="260">
        <f>(I22*$I$23)/100</f>
        <v>13.631578947368421</v>
      </c>
      <c r="J43" s="266">
        <f t="shared" si="10"/>
        <v>32.733956884885252</v>
      </c>
      <c r="K43" s="262">
        <f t="shared" si="11"/>
        <v>11.990460397393862</v>
      </c>
      <c r="L43" s="263">
        <v>17.5</v>
      </c>
      <c r="M43" s="264">
        <f t="shared" si="1"/>
        <v>572.84424548549191</v>
      </c>
    </row>
    <row r="44" spans="1:13" s="211" customFormat="1" ht="13.5" thickBot="1">
      <c r="J44" s="267">
        <f>SUM(J28:J43)</f>
        <v>273.00000000000006</v>
      </c>
      <c r="K44" s="267">
        <f>SUM(K28:K43)</f>
        <v>99.999999999999972</v>
      </c>
      <c r="M44" s="268">
        <f>SUM(M28:M43)/J44</f>
        <v>10.73191017776465</v>
      </c>
    </row>
  </sheetData>
  <mergeCells count="4">
    <mergeCell ref="L7:Q7"/>
    <mergeCell ref="A1:H1"/>
    <mergeCell ref="J4:J5"/>
    <mergeCell ref="A4:I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44"/>
  <sheetViews>
    <sheetView workbookViewId="0">
      <selection activeCell="G24" sqref="G24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8.7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84</v>
      </c>
      <c r="B4" s="205"/>
      <c r="C4" s="205"/>
      <c r="D4" s="205"/>
      <c r="E4" s="205"/>
      <c r="F4" s="205"/>
      <c r="G4" s="205"/>
      <c r="H4" s="205"/>
      <c r="I4" s="206"/>
      <c r="J4" s="207" t="s">
        <v>80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17</v>
      </c>
      <c r="C5" s="272" t="s">
        <v>33</v>
      </c>
      <c r="D5" s="272" t="s">
        <v>34</v>
      </c>
      <c r="E5" s="272" t="s">
        <v>62</v>
      </c>
      <c r="F5" s="178" t="s">
        <v>36</v>
      </c>
      <c r="G5" s="178" t="s">
        <v>27</v>
      </c>
      <c r="H5" s="178" t="s">
        <v>29</v>
      </c>
      <c r="I5" s="273">
        <v>32</v>
      </c>
      <c r="J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274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8" t="s">
        <v>82</v>
      </c>
      <c r="J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219">
        <v>2</v>
      </c>
      <c r="B7" s="280">
        <v>93.820573905917897</v>
      </c>
      <c r="C7" s="281">
        <v>0</v>
      </c>
      <c r="D7" s="281">
        <v>0</v>
      </c>
      <c r="E7" s="281">
        <v>0</v>
      </c>
      <c r="F7" s="282">
        <v>0</v>
      </c>
      <c r="G7" s="282">
        <v>0</v>
      </c>
      <c r="H7" s="282">
        <v>0</v>
      </c>
      <c r="I7" s="283">
        <v>0</v>
      </c>
      <c r="J7" s="208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219">
        <v>3</v>
      </c>
      <c r="B8" s="284">
        <v>6.1794260940821051</v>
      </c>
      <c r="C8" s="285">
        <v>50.310965309279062</v>
      </c>
      <c r="D8" s="285">
        <v>0</v>
      </c>
      <c r="E8" s="285">
        <v>0</v>
      </c>
      <c r="F8" s="286">
        <v>0</v>
      </c>
      <c r="G8" s="286">
        <v>0</v>
      </c>
      <c r="H8" s="286">
        <v>0</v>
      </c>
      <c r="I8" s="287">
        <v>0</v>
      </c>
      <c r="J8" s="208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219">
        <v>4</v>
      </c>
      <c r="B9" s="284">
        <v>0</v>
      </c>
      <c r="C9" s="285">
        <v>40.288539302668788</v>
      </c>
      <c r="D9" s="285">
        <v>0</v>
      </c>
      <c r="E9" s="285">
        <v>0</v>
      </c>
      <c r="F9" s="286">
        <v>0</v>
      </c>
      <c r="G9" s="286">
        <v>0</v>
      </c>
      <c r="H9" s="286">
        <v>0</v>
      </c>
      <c r="I9" s="287">
        <v>0</v>
      </c>
      <c r="J9" s="208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2.75">
      <c r="A10" s="219">
        <v>5</v>
      </c>
      <c r="B10" s="284">
        <v>0</v>
      </c>
      <c r="C10" s="285">
        <v>9.4004953880521249</v>
      </c>
      <c r="D10" s="285">
        <v>52.339785105459477</v>
      </c>
      <c r="E10" s="285">
        <v>0</v>
      </c>
      <c r="F10" s="286">
        <v>0</v>
      </c>
      <c r="G10" s="286">
        <v>0</v>
      </c>
      <c r="H10" s="286">
        <v>0</v>
      </c>
      <c r="I10" s="287">
        <v>0</v>
      </c>
      <c r="J10" s="208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12.75">
      <c r="A11" s="219">
        <v>6</v>
      </c>
      <c r="B11" s="284">
        <v>0</v>
      </c>
      <c r="C11" s="285">
        <v>0</v>
      </c>
      <c r="D11" s="285">
        <v>42.859981722034632</v>
      </c>
      <c r="E11" s="285">
        <v>19.124994136568652</v>
      </c>
      <c r="F11" s="286">
        <v>0</v>
      </c>
      <c r="G11" s="286">
        <v>0</v>
      </c>
      <c r="H11" s="286">
        <v>0</v>
      </c>
      <c r="I11" s="287">
        <v>0</v>
      </c>
      <c r="J11" s="208"/>
      <c r="K11" s="208"/>
      <c r="L11" s="234"/>
      <c r="M11" s="237"/>
      <c r="N11" s="237"/>
      <c r="O11" s="237"/>
      <c r="P11" s="237"/>
      <c r="Q11" s="237"/>
      <c r="R11" s="238"/>
      <c r="S11" s="227"/>
      <c r="T11" s="210"/>
      <c r="U11" s="210"/>
      <c r="V11" s="210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37" s="211" customFormat="1" ht="14.25" customHeight="1">
      <c r="A12" s="219">
        <v>7</v>
      </c>
      <c r="B12" s="284">
        <v>0</v>
      </c>
      <c r="C12" s="285">
        <v>0</v>
      </c>
      <c r="D12" s="285">
        <v>4.80023317250589</v>
      </c>
      <c r="E12" s="285">
        <v>40.31927553085486</v>
      </c>
      <c r="F12" s="286">
        <v>0</v>
      </c>
      <c r="G12" s="286">
        <v>0</v>
      </c>
      <c r="H12" s="286">
        <v>0</v>
      </c>
      <c r="I12" s="287">
        <v>0</v>
      </c>
      <c r="J12" s="208"/>
      <c r="K12" s="208"/>
      <c r="L12" s="234"/>
      <c r="M12" s="237"/>
      <c r="N12" s="237"/>
      <c r="O12" s="237"/>
      <c r="P12" s="237"/>
      <c r="Q12" s="237"/>
      <c r="R12" s="238"/>
      <c r="S12" s="227"/>
      <c r="T12" s="210"/>
      <c r="U12" s="210"/>
      <c r="V12" s="210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spans="1:37" s="211" customFormat="1" ht="12.75">
      <c r="A13" s="219">
        <v>8</v>
      </c>
      <c r="B13" s="284">
        <v>0</v>
      </c>
      <c r="C13" s="285">
        <v>0</v>
      </c>
      <c r="D13" s="285">
        <v>0</v>
      </c>
      <c r="E13" s="285">
        <v>25.287352002785706</v>
      </c>
      <c r="F13" s="286">
        <v>12.719173034157617</v>
      </c>
      <c r="G13" s="286">
        <v>0</v>
      </c>
      <c r="H13" s="286">
        <v>0</v>
      </c>
      <c r="I13" s="287">
        <v>0</v>
      </c>
      <c r="J13" s="208"/>
      <c r="K13" s="208"/>
      <c r="L13" s="234"/>
      <c r="M13" s="237"/>
      <c r="N13" s="237"/>
      <c r="O13" s="237"/>
      <c r="P13" s="237"/>
      <c r="Q13" s="237"/>
      <c r="R13" s="238"/>
      <c r="S13" s="227"/>
      <c r="T13" s="210"/>
      <c r="U13" s="210"/>
      <c r="V13" s="210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spans="1:37" s="211" customFormat="1" ht="12.75">
      <c r="A14" s="219">
        <v>9</v>
      </c>
      <c r="B14" s="284">
        <v>0</v>
      </c>
      <c r="C14" s="285">
        <v>0</v>
      </c>
      <c r="D14" s="285">
        <v>0</v>
      </c>
      <c r="E14" s="285">
        <v>10.124535372801297</v>
      </c>
      <c r="F14" s="286">
        <v>27.499473781508811</v>
      </c>
      <c r="G14" s="286">
        <v>0</v>
      </c>
      <c r="H14" s="286">
        <v>0</v>
      </c>
      <c r="I14" s="287">
        <v>0</v>
      </c>
      <c r="J14" s="208"/>
      <c r="K14" s="208"/>
      <c r="L14" s="234"/>
      <c r="M14" s="237"/>
      <c r="N14" s="237"/>
      <c r="O14" s="237"/>
      <c r="P14" s="237"/>
      <c r="Q14" s="237"/>
      <c r="R14" s="238"/>
      <c r="S14" s="227"/>
      <c r="T14" s="210"/>
      <c r="U14" s="210"/>
      <c r="V14" s="210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s="211" customFormat="1" ht="12.75">
      <c r="A15" s="219">
        <v>10</v>
      </c>
      <c r="B15" s="284">
        <v>0</v>
      </c>
      <c r="C15" s="285">
        <v>0</v>
      </c>
      <c r="D15" s="285">
        <v>0</v>
      </c>
      <c r="E15" s="285">
        <v>2.8102026635983783</v>
      </c>
      <c r="F15" s="286">
        <v>23.322607678907762</v>
      </c>
      <c r="G15" s="286">
        <v>3.1682206957066987</v>
      </c>
      <c r="H15" s="286">
        <v>0</v>
      </c>
      <c r="I15" s="287">
        <v>0</v>
      </c>
      <c r="J15" s="239"/>
      <c r="K15" s="239"/>
      <c r="L15" s="234"/>
      <c r="M15" s="237"/>
      <c r="N15" s="237"/>
      <c r="O15" s="237"/>
      <c r="P15" s="237"/>
      <c r="Q15" s="237"/>
      <c r="R15" s="238"/>
      <c r="S15" s="227"/>
      <c r="T15" s="240"/>
      <c r="U15" s="240"/>
      <c r="V15" s="240"/>
    </row>
    <row r="16" spans="1:37" s="211" customFormat="1" ht="12.75">
      <c r="A16" s="219">
        <v>11</v>
      </c>
      <c r="B16" s="284">
        <v>0</v>
      </c>
      <c r="C16" s="285">
        <v>0</v>
      </c>
      <c r="D16" s="285">
        <v>0</v>
      </c>
      <c r="E16" s="285">
        <v>1.1537079283090541</v>
      </c>
      <c r="F16" s="286">
        <v>17.626564937337431</v>
      </c>
      <c r="G16" s="286">
        <v>9.7551718847990632</v>
      </c>
      <c r="H16" s="286">
        <v>0</v>
      </c>
      <c r="I16" s="287">
        <v>0</v>
      </c>
      <c r="J16" s="239"/>
      <c r="K16" s="239"/>
      <c r="L16" s="234"/>
      <c r="M16" s="237"/>
      <c r="N16" s="237"/>
      <c r="O16" s="237"/>
      <c r="P16" s="237"/>
      <c r="Q16" s="237"/>
      <c r="R16" s="238"/>
      <c r="S16" s="227"/>
      <c r="T16" s="240"/>
      <c r="U16" s="240"/>
      <c r="V16" s="240"/>
    </row>
    <row r="17" spans="1:22" s="211" customFormat="1" ht="12.75">
      <c r="A17" s="219">
        <v>12</v>
      </c>
      <c r="B17" s="284">
        <v>0</v>
      </c>
      <c r="C17" s="285">
        <v>0</v>
      </c>
      <c r="D17" s="285">
        <v>0</v>
      </c>
      <c r="E17" s="285">
        <v>1.1799323650820628</v>
      </c>
      <c r="F17" s="286">
        <v>11.350476117069967</v>
      </c>
      <c r="G17" s="286">
        <v>21.949207466662322</v>
      </c>
      <c r="H17" s="286">
        <v>0</v>
      </c>
      <c r="I17" s="287">
        <v>0</v>
      </c>
      <c r="J17" s="239"/>
      <c r="K17" s="239"/>
      <c r="L17" s="234"/>
      <c r="M17" s="242"/>
      <c r="N17" s="242"/>
      <c r="O17" s="242"/>
      <c r="P17" s="242"/>
      <c r="Q17" s="242"/>
      <c r="R17" s="238"/>
      <c r="S17" s="227"/>
      <c r="T17" s="240"/>
      <c r="U17" s="240"/>
      <c r="V17" s="240"/>
    </row>
    <row r="18" spans="1:22" s="211" customFormat="1" ht="12.75">
      <c r="A18" s="219">
        <v>13</v>
      </c>
      <c r="B18" s="284">
        <v>0</v>
      </c>
      <c r="C18" s="285">
        <v>0</v>
      </c>
      <c r="D18" s="285">
        <v>0</v>
      </c>
      <c r="E18" s="285">
        <v>0</v>
      </c>
      <c r="F18" s="286">
        <v>3.7327041397763638</v>
      </c>
      <c r="G18" s="286">
        <v>26.958847423493719</v>
      </c>
      <c r="H18" s="286">
        <v>6.1288022850198036</v>
      </c>
      <c r="I18" s="287">
        <v>0</v>
      </c>
      <c r="J18" s="239"/>
      <c r="K18" s="239"/>
      <c r="L18" s="245"/>
      <c r="M18" s="235"/>
      <c r="N18" s="235"/>
      <c r="O18" s="235"/>
      <c r="P18" s="235"/>
      <c r="Q18" s="235"/>
      <c r="R18" s="238"/>
      <c r="S18" s="209"/>
      <c r="T18" s="240"/>
      <c r="U18" s="240"/>
      <c r="V18" s="240"/>
    </row>
    <row r="19" spans="1:22" s="211" customFormat="1" ht="12.75">
      <c r="A19" s="219">
        <v>14</v>
      </c>
      <c r="B19" s="284">
        <v>0</v>
      </c>
      <c r="C19" s="285">
        <v>0</v>
      </c>
      <c r="D19" s="285">
        <v>0</v>
      </c>
      <c r="E19" s="285">
        <v>0</v>
      </c>
      <c r="F19" s="286">
        <v>3.7490003112420553</v>
      </c>
      <c r="G19" s="286">
        <v>19.60715245506805</v>
      </c>
      <c r="H19" s="286">
        <v>13.679020662101232</v>
      </c>
      <c r="I19" s="287">
        <v>0</v>
      </c>
      <c r="J19" s="239"/>
      <c r="K19" s="239"/>
      <c r="L19" s="246"/>
      <c r="M19" s="240"/>
      <c r="N19" s="240"/>
      <c r="O19" s="240"/>
      <c r="P19" s="240"/>
      <c r="Q19" s="240"/>
      <c r="R19" s="240"/>
      <c r="S19" s="240"/>
      <c r="T19" s="240"/>
      <c r="U19" s="240"/>
      <c r="V19" s="240"/>
    </row>
    <row r="20" spans="1:22" s="211" customFormat="1" ht="12.75">
      <c r="A20" s="219">
        <v>15</v>
      </c>
      <c r="B20" s="284">
        <v>0</v>
      </c>
      <c r="C20" s="285">
        <v>0</v>
      </c>
      <c r="D20" s="285">
        <v>0</v>
      </c>
      <c r="E20" s="285">
        <v>0</v>
      </c>
      <c r="F20" s="286">
        <v>0</v>
      </c>
      <c r="G20" s="286">
        <v>14.303089936827757</v>
      </c>
      <c r="H20" s="286">
        <v>20.300248748543851</v>
      </c>
      <c r="I20" s="287">
        <v>0</v>
      </c>
      <c r="J20" s="239"/>
      <c r="K20" s="239"/>
      <c r="L20" s="246"/>
      <c r="M20" s="240"/>
      <c r="N20" s="240"/>
      <c r="O20" s="240"/>
      <c r="P20" s="240"/>
      <c r="Q20" s="240"/>
      <c r="R20" s="240"/>
      <c r="S20" s="240"/>
      <c r="T20" s="240"/>
      <c r="U20" s="240"/>
      <c r="V20" s="240"/>
    </row>
    <row r="21" spans="1:22" s="211" customFormat="1" ht="12.75">
      <c r="A21" s="219">
        <v>16</v>
      </c>
      <c r="B21" s="284">
        <v>0</v>
      </c>
      <c r="C21" s="285">
        <v>0</v>
      </c>
      <c r="D21" s="285">
        <v>0</v>
      </c>
      <c r="E21" s="285">
        <v>0</v>
      </c>
      <c r="F21" s="286">
        <v>0</v>
      </c>
      <c r="G21" s="286">
        <v>4.2583101374423844</v>
      </c>
      <c r="H21" s="286">
        <v>29.114131814607347</v>
      </c>
      <c r="I21" s="287">
        <v>44.776119402985074</v>
      </c>
      <c r="J21" s="239"/>
      <c r="K21" s="239"/>
      <c r="L21" s="246"/>
      <c r="M21" s="240"/>
      <c r="N21" s="240"/>
      <c r="O21" s="240"/>
      <c r="P21" s="240"/>
      <c r="Q21" s="240"/>
      <c r="R21" s="240"/>
      <c r="S21" s="240"/>
      <c r="T21" s="240"/>
      <c r="U21" s="240"/>
      <c r="V21" s="240"/>
    </row>
    <row r="22" spans="1:22" s="211" customFormat="1" ht="15" customHeight="1" thickBot="1">
      <c r="A22" s="219">
        <v>17</v>
      </c>
      <c r="B22" s="288">
        <v>0</v>
      </c>
      <c r="C22" s="289">
        <v>0</v>
      </c>
      <c r="D22" s="289">
        <v>0</v>
      </c>
      <c r="E22" s="289">
        <v>0</v>
      </c>
      <c r="F22" s="290">
        <v>0</v>
      </c>
      <c r="G22" s="290">
        <v>0</v>
      </c>
      <c r="H22" s="290">
        <v>30.77779648972777</v>
      </c>
      <c r="I22" s="291">
        <v>55.223880597014926</v>
      </c>
      <c r="J22" s="239"/>
      <c r="K22" s="239"/>
      <c r="L22" s="239"/>
    </row>
    <row r="23" spans="1:22" s="211" customFormat="1" ht="20.25" customHeight="1" thickBot="1">
      <c r="A23" s="251" t="s">
        <v>88</v>
      </c>
      <c r="B23" s="292">
        <v>48</v>
      </c>
      <c r="C23" s="293">
        <v>24</v>
      </c>
      <c r="D23" s="293">
        <v>14</v>
      </c>
      <c r="E23" s="293">
        <v>16</v>
      </c>
      <c r="F23" s="293">
        <v>23</v>
      </c>
      <c r="G23" s="293">
        <v>75</v>
      </c>
      <c r="H23" s="294">
        <v>52</v>
      </c>
      <c r="I23" s="295">
        <v>21</v>
      </c>
      <c r="J23" s="256">
        <f>SUM(B23:I23)</f>
        <v>273</v>
      </c>
      <c r="K23" s="257"/>
      <c r="L23" s="239"/>
      <c r="M23" s="208"/>
      <c r="N23" s="208"/>
      <c r="O23" s="208"/>
    </row>
    <row r="24" spans="1:22" s="211" customFormat="1" ht="12.7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39"/>
      <c r="M24" s="208"/>
      <c r="N24" s="208"/>
      <c r="O24" s="208"/>
    </row>
    <row r="25" spans="1:22" s="211" customFormat="1" ht="12.75">
      <c r="A25" s="258"/>
      <c r="B25" s="258"/>
      <c r="C25" s="258"/>
      <c r="D25" s="258"/>
      <c r="E25" s="258"/>
      <c r="F25" s="258"/>
      <c r="G25" s="258"/>
      <c r="H25" s="258"/>
      <c r="I25" s="258"/>
      <c r="M25" s="208"/>
      <c r="N25" s="208"/>
      <c r="O25" s="208"/>
    </row>
    <row r="26" spans="1:22" s="211" customFormat="1" ht="12.75">
      <c r="A26" s="258"/>
      <c r="B26" s="258"/>
      <c r="C26" s="258"/>
      <c r="D26" s="258"/>
      <c r="E26" s="258"/>
      <c r="F26" s="258"/>
      <c r="G26" s="258"/>
      <c r="H26" s="258"/>
      <c r="I26" s="258"/>
      <c r="M26" s="208"/>
      <c r="N26" s="208"/>
      <c r="O26" s="208"/>
    </row>
    <row r="27" spans="1:22" s="211" customFormat="1" ht="45">
      <c r="A27" s="172" t="s">
        <v>1</v>
      </c>
      <c r="B27" s="173" t="s">
        <v>6</v>
      </c>
      <c r="C27" s="173" t="s">
        <v>7</v>
      </c>
      <c r="D27" s="173" t="s">
        <v>8</v>
      </c>
      <c r="E27" s="173" t="s">
        <v>9</v>
      </c>
      <c r="F27" s="173" t="s">
        <v>10</v>
      </c>
      <c r="G27" s="173" t="s">
        <v>69</v>
      </c>
      <c r="H27" s="173" t="s">
        <v>70</v>
      </c>
      <c r="I27" s="173" t="s">
        <v>83</v>
      </c>
      <c r="J27" s="174" t="s">
        <v>0</v>
      </c>
      <c r="K27" s="174" t="s">
        <v>2</v>
      </c>
      <c r="L27" s="175" t="s">
        <v>11</v>
      </c>
      <c r="M27" s="176" t="s">
        <v>3</v>
      </c>
    </row>
    <row r="28" spans="1:22" s="211" customFormat="1">
      <c r="A28" s="259">
        <f t="shared" ref="A28:A43" si="0">A7</f>
        <v>2</v>
      </c>
      <c r="B28" s="260">
        <f t="shared" ref="B28:B43" si="1">(B7*$B$23)/100</f>
        <v>45.033875474840585</v>
      </c>
      <c r="C28" s="260">
        <f t="shared" ref="C28:C43" si="2">(C7*$C$23)/100</f>
        <v>0</v>
      </c>
      <c r="D28" s="260">
        <f t="shared" ref="D28:D43" si="3">(D7*$D$23)/100</f>
        <v>0</v>
      </c>
      <c r="E28" s="260">
        <f t="shared" ref="E28:E43" si="4">(E7*$E$23)/100</f>
        <v>0</v>
      </c>
      <c r="F28" s="260">
        <f t="shared" ref="F28:F43" si="5">(F7*$F$23)/100</f>
        <v>0</v>
      </c>
      <c r="G28" s="260">
        <f t="shared" ref="G28:G43" si="6">(G7*$G$23)/100</f>
        <v>0</v>
      </c>
      <c r="H28" s="260">
        <f t="shared" ref="H28:H43" si="7">(H7*$H$23)/100</f>
        <v>0</v>
      </c>
      <c r="I28" s="260">
        <f t="shared" ref="I28:I43" si="8">(I7*$I$23)/100</f>
        <v>0</v>
      </c>
      <c r="J28" s="261">
        <f t="shared" ref="J28:J43" si="9">SUM(B28:I28)</f>
        <v>45.033875474840585</v>
      </c>
      <c r="K28" s="262">
        <f t="shared" ref="K28:K43" si="10">(J28/$J$44)*100</f>
        <v>16.495925082359189</v>
      </c>
      <c r="L28" s="263">
        <v>2.5</v>
      </c>
      <c r="M28" s="264">
        <f t="shared" ref="M28:M43" si="11">L28*J28</f>
        <v>112.58468868710146</v>
      </c>
    </row>
    <row r="29" spans="1:22" s="211" customFormat="1">
      <c r="A29" s="259">
        <f t="shared" si="0"/>
        <v>3</v>
      </c>
      <c r="B29" s="260">
        <f t="shared" si="1"/>
        <v>2.9661245251594108</v>
      </c>
      <c r="C29" s="260">
        <f t="shared" si="2"/>
        <v>12.074631674226975</v>
      </c>
      <c r="D29" s="260">
        <f t="shared" si="3"/>
        <v>0</v>
      </c>
      <c r="E29" s="260">
        <f t="shared" si="4"/>
        <v>0</v>
      </c>
      <c r="F29" s="260">
        <f t="shared" si="5"/>
        <v>0</v>
      </c>
      <c r="G29" s="260">
        <f t="shared" si="6"/>
        <v>0</v>
      </c>
      <c r="H29" s="260">
        <f t="shared" si="7"/>
        <v>0</v>
      </c>
      <c r="I29" s="260">
        <f t="shared" si="8"/>
        <v>0</v>
      </c>
      <c r="J29" s="261">
        <f t="shared" si="9"/>
        <v>15.040756199386387</v>
      </c>
      <c r="K29" s="262">
        <f t="shared" si="10"/>
        <v>5.5094345052697387</v>
      </c>
      <c r="L29" s="263">
        <v>3.5</v>
      </c>
      <c r="M29" s="264">
        <f t="shared" si="11"/>
        <v>52.642646697852356</v>
      </c>
    </row>
    <row r="30" spans="1:22" s="211" customFormat="1">
      <c r="A30" s="259">
        <f t="shared" si="0"/>
        <v>4</v>
      </c>
      <c r="B30" s="260">
        <f t="shared" si="1"/>
        <v>0</v>
      </c>
      <c r="C30" s="260">
        <f t="shared" si="2"/>
        <v>9.669249432640509</v>
      </c>
      <c r="D30" s="260">
        <f t="shared" si="3"/>
        <v>0</v>
      </c>
      <c r="E30" s="260">
        <f t="shared" si="4"/>
        <v>0</v>
      </c>
      <c r="F30" s="260">
        <f t="shared" si="5"/>
        <v>0</v>
      </c>
      <c r="G30" s="260">
        <f t="shared" si="6"/>
        <v>0</v>
      </c>
      <c r="H30" s="260">
        <f t="shared" si="7"/>
        <v>0</v>
      </c>
      <c r="I30" s="260">
        <f t="shared" si="8"/>
        <v>0</v>
      </c>
      <c r="J30" s="261">
        <f t="shared" si="9"/>
        <v>9.669249432640509</v>
      </c>
      <c r="K30" s="262">
        <f t="shared" si="10"/>
        <v>3.5418496090258276</v>
      </c>
      <c r="L30" s="263">
        <v>4.5</v>
      </c>
      <c r="M30" s="264">
        <f t="shared" si="11"/>
        <v>43.511622446882292</v>
      </c>
    </row>
    <row r="31" spans="1:22" s="211" customFormat="1">
      <c r="A31" s="259">
        <f t="shared" si="0"/>
        <v>5</v>
      </c>
      <c r="B31" s="260">
        <f t="shared" si="1"/>
        <v>0</v>
      </c>
      <c r="C31" s="260">
        <f t="shared" si="2"/>
        <v>2.25611889313251</v>
      </c>
      <c r="D31" s="260">
        <f t="shared" si="3"/>
        <v>7.3275699147643261</v>
      </c>
      <c r="E31" s="260">
        <f t="shared" si="4"/>
        <v>0</v>
      </c>
      <c r="F31" s="260">
        <f t="shared" si="5"/>
        <v>0</v>
      </c>
      <c r="G31" s="260">
        <f t="shared" si="6"/>
        <v>0</v>
      </c>
      <c r="H31" s="260">
        <f t="shared" si="7"/>
        <v>0</v>
      </c>
      <c r="I31" s="260">
        <f t="shared" si="8"/>
        <v>0</v>
      </c>
      <c r="J31" s="261">
        <f t="shared" si="9"/>
        <v>9.5836888078968361</v>
      </c>
      <c r="K31" s="262">
        <f t="shared" si="10"/>
        <v>3.5105087208413321</v>
      </c>
      <c r="L31" s="265">
        <v>5.5</v>
      </c>
      <c r="M31" s="264">
        <f t="shared" si="11"/>
        <v>52.710288443432596</v>
      </c>
    </row>
    <row r="32" spans="1:22" s="211" customFormat="1">
      <c r="A32" s="259">
        <f t="shared" si="0"/>
        <v>6</v>
      </c>
      <c r="B32" s="260">
        <f t="shared" si="1"/>
        <v>0</v>
      </c>
      <c r="C32" s="260">
        <f t="shared" si="2"/>
        <v>0</v>
      </c>
      <c r="D32" s="260">
        <f t="shared" si="3"/>
        <v>6.0003974410848491</v>
      </c>
      <c r="E32" s="260">
        <f t="shared" si="4"/>
        <v>3.0599990618509842</v>
      </c>
      <c r="F32" s="260">
        <f t="shared" si="5"/>
        <v>0</v>
      </c>
      <c r="G32" s="260">
        <f t="shared" si="6"/>
        <v>0</v>
      </c>
      <c r="H32" s="260">
        <f t="shared" si="7"/>
        <v>0</v>
      </c>
      <c r="I32" s="260">
        <f t="shared" si="8"/>
        <v>0</v>
      </c>
      <c r="J32" s="261">
        <f t="shared" si="9"/>
        <v>9.0603965029358342</v>
      </c>
      <c r="K32" s="262">
        <f t="shared" si="10"/>
        <v>3.318826557851954</v>
      </c>
      <c r="L32" s="265">
        <v>6.5</v>
      </c>
      <c r="M32" s="264">
        <f t="shared" si="11"/>
        <v>58.892577269082921</v>
      </c>
    </row>
    <row r="33" spans="1:13" s="211" customFormat="1">
      <c r="A33" s="259">
        <f t="shared" si="0"/>
        <v>7</v>
      </c>
      <c r="B33" s="260">
        <f t="shared" si="1"/>
        <v>0</v>
      </c>
      <c r="C33" s="260">
        <f t="shared" si="2"/>
        <v>0</v>
      </c>
      <c r="D33" s="260">
        <f t="shared" si="3"/>
        <v>0.67203264415082453</v>
      </c>
      <c r="E33" s="260">
        <f t="shared" si="4"/>
        <v>6.4510840849367774</v>
      </c>
      <c r="F33" s="260">
        <f t="shared" si="5"/>
        <v>0</v>
      </c>
      <c r="G33" s="260">
        <f t="shared" si="6"/>
        <v>0</v>
      </c>
      <c r="H33" s="260">
        <f t="shared" si="7"/>
        <v>0</v>
      </c>
      <c r="I33" s="260">
        <f t="shared" si="8"/>
        <v>0</v>
      </c>
      <c r="J33" s="261">
        <f t="shared" si="9"/>
        <v>7.1231167290876023</v>
      </c>
      <c r="K33" s="262">
        <f t="shared" si="10"/>
        <v>2.6092002670650558</v>
      </c>
      <c r="L33" s="265">
        <v>7.5</v>
      </c>
      <c r="M33" s="264">
        <f t="shared" si="11"/>
        <v>53.423375468157019</v>
      </c>
    </row>
    <row r="34" spans="1:13" s="211" customFormat="1">
      <c r="A34" s="259">
        <f t="shared" si="0"/>
        <v>8</v>
      </c>
      <c r="B34" s="260">
        <f t="shared" si="1"/>
        <v>0</v>
      </c>
      <c r="C34" s="260">
        <f t="shared" si="2"/>
        <v>0</v>
      </c>
      <c r="D34" s="260">
        <f t="shared" si="3"/>
        <v>0</v>
      </c>
      <c r="E34" s="260">
        <f t="shared" si="4"/>
        <v>4.0459763204457131</v>
      </c>
      <c r="F34" s="260">
        <f t="shared" si="5"/>
        <v>2.9254097978562523</v>
      </c>
      <c r="G34" s="260">
        <f t="shared" si="6"/>
        <v>0</v>
      </c>
      <c r="H34" s="260">
        <f t="shared" si="7"/>
        <v>0</v>
      </c>
      <c r="I34" s="260">
        <f t="shared" si="8"/>
        <v>0</v>
      </c>
      <c r="J34" s="261">
        <f t="shared" si="9"/>
        <v>6.9713861183019654</v>
      </c>
      <c r="K34" s="262">
        <f t="shared" si="10"/>
        <v>2.5536212887552989</v>
      </c>
      <c r="L34" s="265">
        <v>8.5</v>
      </c>
      <c r="M34" s="264">
        <f t="shared" si="11"/>
        <v>59.256782005566706</v>
      </c>
    </row>
    <row r="35" spans="1:13" s="211" customFormat="1">
      <c r="A35" s="259">
        <f t="shared" si="0"/>
        <v>9</v>
      </c>
      <c r="B35" s="260">
        <f t="shared" si="1"/>
        <v>0</v>
      </c>
      <c r="C35" s="260">
        <f t="shared" si="2"/>
        <v>0</v>
      </c>
      <c r="D35" s="260">
        <f t="shared" si="3"/>
        <v>0</v>
      </c>
      <c r="E35" s="260">
        <f t="shared" si="4"/>
        <v>1.6199256596482074</v>
      </c>
      <c r="F35" s="260">
        <f t="shared" si="5"/>
        <v>6.3248789697470258</v>
      </c>
      <c r="G35" s="260">
        <f t="shared" si="6"/>
        <v>0</v>
      </c>
      <c r="H35" s="260">
        <f t="shared" si="7"/>
        <v>0</v>
      </c>
      <c r="I35" s="260">
        <f t="shared" si="8"/>
        <v>0</v>
      </c>
      <c r="J35" s="261">
        <f t="shared" si="9"/>
        <v>7.9448046293952332</v>
      </c>
      <c r="K35" s="262">
        <f t="shared" si="10"/>
        <v>2.9101848459323199</v>
      </c>
      <c r="L35" s="263">
        <v>9.5</v>
      </c>
      <c r="M35" s="264">
        <f t="shared" si="11"/>
        <v>75.475643979254713</v>
      </c>
    </row>
    <row r="36" spans="1:13" s="211" customFormat="1">
      <c r="A36" s="259">
        <f t="shared" si="0"/>
        <v>10</v>
      </c>
      <c r="B36" s="260">
        <f t="shared" si="1"/>
        <v>0</v>
      </c>
      <c r="C36" s="260">
        <f t="shared" si="2"/>
        <v>0</v>
      </c>
      <c r="D36" s="260">
        <f t="shared" si="3"/>
        <v>0</v>
      </c>
      <c r="E36" s="260">
        <f t="shared" si="4"/>
        <v>0.44963242617574051</v>
      </c>
      <c r="F36" s="260">
        <f t="shared" si="5"/>
        <v>5.3641997661487846</v>
      </c>
      <c r="G36" s="260">
        <f t="shared" si="6"/>
        <v>2.3761655217800239</v>
      </c>
      <c r="H36" s="260">
        <f t="shared" si="7"/>
        <v>0</v>
      </c>
      <c r="I36" s="260">
        <f t="shared" si="8"/>
        <v>0</v>
      </c>
      <c r="J36" s="261">
        <f t="shared" si="9"/>
        <v>8.1899977141045497</v>
      </c>
      <c r="K36" s="262">
        <f t="shared" si="10"/>
        <v>2.999999162675659</v>
      </c>
      <c r="L36" s="263">
        <v>10.5</v>
      </c>
      <c r="M36" s="264">
        <f t="shared" si="11"/>
        <v>85.994975998097772</v>
      </c>
    </row>
    <row r="37" spans="1:13" s="211" customFormat="1">
      <c r="A37" s="259">
        <f t="shared" si="0"/>
        <v>11</v>
      </c>
      <c r="B37" s="260">
        <f t="shared" si="1"/>
        <v>0</v>
      </c>
      <c r="C37" s="260">
        <f t="shared" si="2"/>
        <v>0</v>
      </c>
      <c r="D37" s="260">
        <f t="shared" si="3"/>
        <v>0</v>
      </c>
      <c r="E37" s="260">
        <f t="shared" si="4"/>
        <v>0.18459326852944866</v>
      </c>
      <c r="F37" s="260">
        <f t="shared" si="5"/>
        <v>4.0541099355876096</v>
      </c>
      <c r="G37" s="260">
        <f t="shared" si="6"/>
        <v>7.3163789135992978</v>
      </c>
      <c r="H37" s="260">
        <f t="shared" si="7"/>
        <v>0</v>
      </c>
      <c r="I37" s="260">
        <f t="shared" si="8"/>
        <v>0</v>
      </c>
      <c r="J37" s="261">
        <f t="shared" si="9"/>
        <v>11.555082117716356</v>
      </c>
      <c r="K37" s="262">
        <f t="shared" si="10"/>
        <v>4.2326308123503136</v>
      </c>
      <c r="L37" s="263">
        <v>11.5</v>
      </c>
      <c r="M37" s="264">
        <f t="shared" si="11"/>
        <v>132.8834443537381</v>
      </c>
    </row>
    <row r="38" spans="1:13" s="211" customFormat="1">
      <c r="A38" s="259">
        <f t="shared" si="0"/>
        <v>12</v>
      </c>
      <c r="B38" s="260">
        <f t="shared" si="1"/>
        <v>0</v>
      </c>
      <c r="C38" s="260">
        <f t="shared" si="2"/>
        <v>0</v>
      </c>
      <c r="D38" s="260">
        <f t="shared" si="3"/>
        <v>0</v>
      </c>
      <c r="E38" s="260">
        <f t="shared" si="4"/>
        <v>0.18878917841313003</v>
      </c>
      <c r="F38" s="260">
        <f t="shared" si="5"/>
        <v>2.6106095069260924</v>
      </c>
      <c r="G38" s="260">
        <f t="shared" si="6"/>
        <v>16.46190559999674</v>
      </c>
      <c r="H38" s="260">
        <f t="shared" si="7"/>
        <v>0</v>
      </c>
      <c r="I38" s="260">
        <f t="shared" si="8"/>
        <v>0</v>
      </c>
      <c r="J38" s="261">
        <f t="shared" si="9"/>
        <v>19.261304285335964</v>
      </c>
      <c r="K38" s="262">
        <f t="shared" si="10"/>
        <v>7.0554228151413785</v>
      </c>
      <c r="L38" s="263">
        <v>12.5</v>
      </c>
      <c r="M38" s="264">
        <f t="shared" si="11"/>
        <v>240.76630356669955</v>
      </c>
    </row>
    <row r="39" spans="1:13" s="211" customFormat="1">
      <c r="A39" s="259">
        <f t="shared" si="0"/>
        <v>13</v>
      </c>
      <c r="B39" s="260">
        <f t="shared" si="1"/>
        <v>0</v>
      </c>
      <c r="C39" s="260">
        <f t="shared" si="2"/>
        <v>0</v>
      </c>
      <c r="D39" s="260">
        <f t="shared" si="3"/>
        <v>0</v>
      </c>
      <c r="E39" s="260">
        <f t="shared" si="4"/>
        <v>0</v>
      </c>
      <c r="F39" s="260">
        <f t="shared" si="5"/>
        <v>0.85852195214856364</v>
      </c>
      <c r="G39" s="260">
        <f t="shared" si="6"/>
        <v>20.219135567620288</v>
      </c>
      <c r="H39" s="260">
        <f t="shared" si="7"/>
        <v>3.1869771882102982</v>
      </c>
      <c r="I39" s="260">
        <f t="shared" si="8"/>
        <v>0</v>
      </c>
      <c r="J39" s="261">
        <f t="shared" si="9"/>
        <v>24.264634707979152</v>
      </c>
      <c r="K39" s="262">
        <f t="shared" si="10"/>
        <v>8.888144581677345</v>
      </c>
      <c r="L39" s="263">
        <v>13.5</v>
      </c>
      <c r="M39" s="264">
        <f t="shared" si="11"/>
        <v>327.57256855771857</v>
      </c>
    </row>
    <row r="40" spans="1:13" s="211" customFormat="1">
      <c r="A40" s="259">
        <f t="shared" si="0"/>
        <v>14</v>
      </c>
      <c r="B40" s="260">
        <f t="shared" si="1"/>
        <v>0</v>
      </c>
      <c r="C40" s="260">
        <f t="shared" si="2"/>
        <v>0</v>
      </c>
      <c r="D40" s="260">
        <f t="shared" si="3"/>
        <v>0</v>
      </c>
      <c r="E40" s="260">
        <f t="shared" si="4"/>
        <v>0</v>
      </c>
      <c r="F40" s="260">
        <f t="shared" si="5"/>
        <v>0.8622700715856727</v>
      </c>
      <c r="G40" s="260">
        <f t="shared" si="6"/>
        <v>14.705364341301038</v>
      </c>
      <c r="H40" s="260">
        <f t="shared" si="7"/>
        <v>7.1130907442926414</v>
      </c>
      <c r="I40" s="260">
        <f t="shared" si="8"/>
        <v>0</v>
      </c>
      <c r="J40" s="261">
        <f t="shared" si="9"/>
        <v>22.680725157179353</v>
      </c>
      <c r="K40" s="262">
        <f t="shared" si="10"/>
        <v>8.3079579330327302</v>
      </c>
      <c r="L40" s="263">
        <v>14.5</v>
      </c>
      <c r="M40" s="264">
        <f t="shared" si="11"/>
        <v>328.87051477910063</v>
      </c>
    </row>
    <row r="41" spans="1:13" s="211" customFormat="1">
      <c r="A41" s="259">
        <f t="shared" si="0"/>
        <v>15</v>
      </c>
      <c r="B41" s="260">
        <f t="shared" si="1"/>
        <v>0</v>
      </c>
      <c r="C41" s="260">
        <f t="shared" si="2"/>
        <v>0</v>
      </c>
      <c r="D41" s="260">
        <f t="shared" si="3"/>
        <v>0</v>
      </c>
      <c r="E41" s="260">
        <f t="shared" si="4"/>
        <v>0</v>
      </c>
      <c r="F41" s="260">
        <f t="shared" si="5"/>
        <v>0</v>
      </c>
      <c r="G41" s="260">
        <f t="shared" si="6"/>
        <v>10.727317452620818</v>
      </c>
      <c r="H41" s="260">
        <f t="shared" si="7"/>
        <v>10.556129349242802</v>
      </c>
      <c r="I41" s="260">
        <f t="shared" si="8"/>
        <v>0</v>
      </c>
      <c r="J41" s="261">
        <f t="shared" si="9"/>
        <v>21.283446801863619</v>
      </c>
      <c r="K41" s="262">
        <f t="shared" si="10"/>
        <v>7.7961343596570032</v>
      </c>
      <c r="L41" s="263">
        <v>15.5</v>
      </c>
      <c r="M41" s="264">
        <f t="shared" si="11"/>
        <v>329.89342542888608</v>
      </c>
    </row>
    <row r="42" spans="1:13" s="211" customFormat="1">
      <c r="A42" s="259">
        <f t="shared" si="0"/>
        <v>16</v>
      </c>
      <c r="B42" s="260">
        <f t="shared" si="1"/>
        <v>0</v>
      </c>
      <c r="C42" s="260">
        <f t="shared" si="2"/>
        <v>0</v>
      </c>
      <c r="D42" s="260">
        <f t="shared" si="3"/>
        <v>0</v>
      </c>
      <c r="E42" s="260">
        <f t="shared" si="4"/>
        <v>0</v>
      </c>
      <c r="F42" s="260">
        <f t="shared" si="5"/>
        <v>0</v>
      </c>
      <c r="G42" s="260">
        <f t="shared" si="6"/>
        <v>3.1937326030817883</v>
      </c>
      <c r="H42" s="260">
        <f t="shared" si="7"/>
        <v>15.139348543595821</v>
      </c>
      <c r="I42" s="260">
        <f t="shared" si="8"/>
        <v>9.4029850746268657</v>
      </c>
      <c r="J42" s="261">
        <f t="shared" si="9"/>
        <v>27.736066221304476</v>
      </c>
      <c r="K42" s="262">
        <f t="shared" si="10"/>
        <v>10.159731216595045</v>
      </c>
      <c r="L42" s="263">
        <v>16.5</v>
      </c>
      <c r="M42" s="264">
        <f t="shared" si="11"/>
        <v>457.64509265152384</v>
      </c>
    </row>
    <row r="43" spans="1:13" s="211" customFormat="1" ht="12.75" thickBot="1">
      <c r="A43" s="259">
        <f t="shared" si="0"/>
        <v>17</v>
      </c>
      <c r="B43" s="260">
        <f t="shared" si="1"/>
        <v>0</v>
      </c>
      <c r="C43" s="260">
        <f t="shared" si="2"/>
        <v>0</v>
      </c>
      <c r="D43" s="260">
        <f t="shared" si="3"/>
        <v>0</v>
      </c>
      <c r="E43" s="260">
        <f t="shared" si="4"/>
        <v>0</v>
      </c>
      <c r="F43" s="260">
        <f t="shared" si="5"/>
        <v>0</v>
      </c>
      <c r="G43" s="260">
        <f t="shared" si="6"/>
        <v>0</v>
      </c>
      <c r="H43" s="260">
        <f t="shared" si="7"/>
        <v>16.004454174658441</v>
      </c>
      <c r="I43" s="260">
        <f t="shared" si="8"/>
        <v>11.597014925373134</v>
      </c>
      <c r="J43" s="266">
        <f t="shared" si="9"/>
        <v>27.601469100031576</v>
      </c>
      <c r="K43" s="262">
        <f t="shared" si="10"/>
        <v>10.110428241769807</v>
      </c>
      <c r="L43" s="263">
        <v>17.5</v>
      </c>
      <c r="M43" s="264">
        <f t="shared" si="11"/>
        <v>483.02570925055255</v>
      </c>
    </row>
    <row r="44" spans="1:13" s="211" customFormat="1" ht="13.5" thickBot="1">
      <c r="J44" s="267">
        <f>SUM(J28:J43)</f>
        <v>273</v>
      </c>
      <c r="K44" s="267">
        <f>SUM(K28:K43)</f>
        <v>100</v>
      </c>
      <c r="M44" s="268">
        <f>SUM(M28:M43)/J44</f>
        <v>10.604943807998708</v>
      </c>
    </row>
  </sheetData>
  <mergeCells count="4">
    <mergeCell ref="L7:Q7"/>
    <mergeCell ref="A1:H1"/>
    <mergeCell ref="J4:J5"/>
    <mergeCell ref="A4:I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44"/>
  <sheetViews>
    <sheetView topLeftCell="A48" workbookViewId="0">
      <selection activeCell="K11" sqref="K11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24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85</v>
      </c>
      <c r="B4" s="205"/>
      <c r="C4" s="205"/>
      <c r="D4" s="205"/>
      <c r="E4" s="205"/>
      <c r="F4" s="205"/>
      <c r="G4" s="205"/>
      <c r="H4" s="205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178" t="s">
        <v>38</v>
      </c>
      <c r="C5" s="178" t="s">
        <v>39</v>
      </c>
      <c r="D5" s="178" t="s">
        <v>40</v>
      </c>
      <c r="E5" s="178" t="s">
        <v>41</v>
      </c>
      <c r="F5" s="178">
        <v>13</v>
      </c>
      <c r="G5" s="178" t="s">
        <v>42</v>
      </c>
      <c r="H5" s="178" t="s">
        <v>43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274" t="s">
        <v>5</v>
      </c>
      <c r="B6" s="296" t="s">
        <v>72</v>
      </c>
      <c r="C6" s="296" t="s">
        <v>73</v>
      </c>
      <c r="D6" s="296" t="s">
        <v>74</v>
      </c>
      <c r="E6" s="296" t="s">
        <v>75</v>
      </c>
      <c r="F6" s="296" t="s">
        <v>76</v>
      </c>
      <c r="G6" s="296" t="s">
        <v>77</v>
      </c>
      <c r="H6" s="296" t="s">
        <v>81</v>
      </c>
      <c r="I6" s="297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219">
        <v>2</v>
      </c>
      <c r="B7" s="298">
        <v>89.664987671831412</v>
      </c>
      <c r="C7" s="298">
        <v>0</v>
      </c>
      <c r="D7" s="298">
        <v>0</v>
      </c>
      <c r="E7" s="298">
        <v>0</v>
      </c>
      <c r="F7" s="298">
        <v>0</v>
      </c>
      <c r="G7" s="298">
        <v>0</v>
      </c>
      <c r="H7" s="298">
        <v>0</v>
      </c>
      <c r="I7" s="299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219">
        <v>3</v>
      </c>
      <c r="B8" s="298">
        <v>10.335012328168593</v>
      </c>
      <c r="C8" s="298">
        <v>44.62997984523868</v>
      </c>
      <c r="D8" s="298">
        <v>0</v>
      </c>
      <c r="E8" s="298">
        <v>0</v>
      </c>
      <c r="F8" s="298">
        <v>0</v>
      </c>
      <c r="G8" s="298">
        <v>0</v>
      </c>
      <c r="H8" s="298">
        <v>0</v>
      </c>
      <c r="I8" s="299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219">
        <v>4</v>
      </c>
      <c r="B9" s="298">
        <v>0</v>
      </c>
      <c r="C9" s="298">
        <v>38.892724702373791</v>
      </c>
      <c r="D9" s="298">
        <v>0</v>
      </c>
      <c r="E9" s="298">
        <v>0</v>
      </c>
      <c r="F9" s="298">
        <v>0</v>
      </c>
      <c r="G9" s="298">
        <v>0</v>
      </c>
      <c r="H9" s="298">
        <v>0</v>
      </c>
      <c r="I9" s="299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2.75">
      <c r="A10" s="219">
        <v>5</v>
      </c>
      <c r="B10" s="298">
        <v>0</v>
      </c>
      <c r="C10" s="298">
        <v>13.396149555147558</v>
      </c>
      <c r="D10" s="298">
        <v>28.053809316372707</v>
      </c>
      <c r="E10" s="298">
        <v>0</v>
      </c>
      <c r="F10" s="298">
        <v>0</v>
      </c>
      <c r="G10" s="298">
        <v>0</v>
      </c>
      <c r="H10" s="298">
        <v>0</v>
      </c>
      <c r="I10" s="299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12.75">
      <c r="A11" s="219">
        <v>6</v>
      </c>
      <c r="B11" s="298">
        <v>0</v>
      </c>
      <c r="C11" s="298">
        <v>3.0811458972399803</v>
      </c>
      <c r="D11" s="298">
        <v>33.688539849017616</v>
      </c>
      <c r="E11" s="298">
        <v>11.822138392214073</v>
      </c>
      <c r="F11" s="298">
        <v>0</v>
      </c>
      <c r="G11" s="298">
        <v>0</v>
      </c>
      <c r="H11" s="298">
        <v>0</v>
      </c>
      <c r="I11" s="299"/>
      <c r="J11" s="208"/>
      <c r="K11" s="208"/>
      <c r="L11" s="234"/>
      <c r="M11" s="237"/>
      <c r="N11" s="237"/>
      <c r="O11" s="237"/>
      <c r="P11" s="237"/>
      <c r="Q11" s="237"/>
      <c r="R11" s="238"/>
      <c r="S11" s="227"/>
      <c r="T11" s="210"/>
      <c r="U11" s="210"/>
      <c r="V11" s="210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37" s="211" customFormat="1" ht="14.25" customHeight="1">
      <c r="A12" s="219">
        <v>7</v>
      </c>
      <c r="B12" s="298">
        <v>0</v>
      </c>
      <c r="C12" s="298">
        <v>0</v>
      </c>
      <c r="D12" s="298">
        <v>31.142434503440835</v>
      </c>
      <c r="E12" s="298">
        <v>15.041579100333665</v>
      </c>
      <c r="F12" s="298">
        <v>0</v>
      </c>
      <c r="G12" s="298">
        <v>0</v>
      </c>
      <c r="H12" s="298">
        <v>0</v>
      </c>
      <c r="I12" s="299"/>
      <c r="J12" s="208"/>
      <c r="K12" s="208"/>
      <c r="L12" s="234"/>
      <c r="M12" s="237"/>
      <c r="N12" s="237"/>
      <c r="O12" s="237"/>
      <c r="P12" s="237"/>
      <c r="Q12" s="237"/>
      <c r="R12" s="238"/>
      <c r="S12" s="227"/>
      <c r="T12" s="210"/>
      <c r="U12" s="210"/>
      <c r="V12" s="210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spans="1:37" s="211" customFormat="1" ht="12.75">
      <c r="A13" s="219">
        <v>8</v>
      </c>
      <c r="B13" s="298">
        <v>0</v>
      </c>
      <c r="C13" s="298">
        <v>0</v>
      </c>
      <c r="D13" s="298">
        <v>7.1152163311688357</v>
      </c>
      <c r="E13" s="298">
        <v>29.962855927128313</v>
      </c>
      <c r="F13" s="298">
        <v>5.5572408745661948</v>
      </c>
      <c r="G13" s="298">
        <v>0</v>
      </c>
      <c r="H13" s="298">
        <v>0</v>
      </c>
      <c r="I13" s="299"/>
      <c r="J13" s="208"/>
      <c r="K13" s="208"/>
      <c r="L13" s="234"/>
      <c r="M13" s="237"/>
      <c r="N13" s="237"/>
      <c r="O13" s="237"/>
      <c r="P13" s="237"/>
      <c r="Q13" s="237"/>
      <c r="R13" s="238"/>
      <c r="S13" s="227"/>
      <c r="T13" s="210"/>
      <c r="U13" s="210"/>
      <c r="V13" s="210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spans="1:37" s="211" customFormat="1" ht="12.75">
      <c r="A14" s="219">
        <v>9</v>
      </c>
      <c r="B14" s="298">
        <v>0</v>
      </c>
      <c r="C14" s="298">
        <v>0</v>
      </c>
      <c r="D14" s="298">
        <v>0</v>
      </c>
      <c r="E14" s="298">
        <v>21.753673153940337</v>
      </c>
      <c r="F14" s="298">
        <v>20.111305719589463</v>
      </c>
      <c r="G14" s="298">
        <v>0</v>
      </c>
      <c r="H14" s="298">
        <v>0</v>
      </c>
      <c r="I14" s="299"/>
      <c r="J14" s="208"/>
      <c r="K14" s="208"/>
      <c r="L14" s="234"/>
      <c r="M14" s="237"/>
      <c r="N14" s="237"/>
      <c r="O14" s="237"/>
      <c r="P14" s="237"/>
      <c r="Q14" s="237"/>
      <c r="R14" s="238"/>
      <c r="S14" s="227"/>
      <c r="T14" s="210"/>
      <c r="U14" s="210"/>
      <c r="V14" s="210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s="211" customFormat="1" ht="12.75">
      <c r="A15" s="219">
        <v>10</v>
      </c>
      <c r="B15" s="298">
        <v>0</v>
      </c>
      <c r="C15" s="298">
        <v>0</v>
      </c>
      <c r="D15" s="298">
        <v>0</v>
      </c>
      <c r="E15" s="298">
        <v>9.6763272669178022</v>
      </c>
      <c r="F15" s="298">
        <v>22.232894603782903</v>
      </c>
      <c r="G15" s="298">
        <v>0</v>
      </c>
      <c r="H15" s="298">
        <v>0</v>
      </c>
      <c r="I15" s="299"/>
      <c r="J15" s="239"/>
      <c r="K15" s="239"/>
      <c r="L15" s="234"/>
      <c r="M15" s="237"/>
      <c r="N15" s="237"/>
      <c r="O15" s="237"/>
      <c r="P15" s="237"/>
      <c r="Q15" s="237"/>
      <c r="R15" s="238"/>
      <c r="S15" s="227"/>
      <c r="T15" s="240"/>
      <c r="U15" s="240"/>
      <c r="V15" s="240"/>
    </row>
    <row r="16" spans="1:37" s="211" customFormat="1" ht="12.75">
      <c r="A16" s="219">
        <v>11</v>
      </c>
      <c r="B16" s="298">
        <v>0</v>
      </c>
      <c r="C16" s="298">
        <v>0</v>
      </c>
      <c r="D16" s="298">
        <v>0</v>
      </c>
      <c r="E16" s="298">
        <v>5.0213833556044678</v>
      </c>
      <c r="F16" s="298">
        <v>22.271876394505814</v>
      </c>
      <c r="G16" s="298">
        <v>4.7747283790935757</v>
      </c>
      <c r="H16" s="298">
        <v>0</v>
      </c>
      <c r="I16" s="299"/>
      <c r="J16" s="239"/>
      <c r="K16" s="239"/>
      <c r="L16" s="234"/>
      <c r="M16" s="237"/>
      <c r="N16" s="237"/>
      <c r="O16" s="237"/>
      <c r="P16" s="237"/>
      <c r="Q16" s="237"/>
      <c r="R16" s="238"/>
      <c r="S16" s="227"/>
      <c r="T16" s="240"/>
      <c r="U16" s="240"/>
      <c r="V16" s="240"/>
    </row>
    <row r="17" spans="1:22" s="211" customFormat="1" ht="12.75">
      <c r="A17" s="219">
        <v>12</v>
      </c>
      <c r="B17" s="298">
        <v>0</v>
      </c>
      <c r="C17" s="298">
        <v>0</v>
      </c>
      <c r="D17" s="298">
        <v>0</v>
      </c>
      <c r="E17" s="298">
        <v>2.8678890501193117</v>
      </c>
      <c r="F17" s="298">
        <v>20.106207533428424</v>
      </c>
      <c r="G17" s="298">
        <v>19.089109885006184</v>
      </c>
      <c r="H17" s="298">
        <v>0</v>
      </c>
      <c r="I17" s="299"/>
      <c r="J17" s="239"/>
      <c r="K17" s="239"/>
      <c r="L17" s="234"/>
      <c r="M17" s="242"/>
      <c r="N17" s="242"/>
      <c r="O17" s="242"/>
      <c r="P17" s="242"/>
      <c r="Q17" s="242"/>
      <c r="R17" s="238"/>
      <c r="S17" s="227"/>
      <c r="T17" s="240"/>
      <c r="U17" s="240"/>
      <c r="V17" s="240"/>
    </row>
    <row r="18" spans="1:22" s="211" customFormat="1" ht="12.75">
      <c r="A18" s="219">
        <v>13</v>
      </c>
      <c r="B18" s="298">
        <v>0</v>
      </c>
      <c r="C18" s="298">
        <v>0</v>
      </c>
      <c r="D18" s="298">
        <v>0</v>
      </c>
      <c r="E18" s="298">
        <v>2.8695820188620025</v>
      </c>
      <c r="F18" s="298">
        <v>4.7900182393266402</v>
      </c>
      <c r="G18" s="298">
        <v>40.747474229151337</v>
      </c>
      <c r="H18" s="298">
        <v>0</v>
      </c>
      <c r="I18" s="299"/>
      <c r="J18" s="239"/>
      <c r="K18" s="239"/>
      <c r="L18" s="245"/>
      <c r="M18" s="235"/>
      <c r="N18" s="235"/>
      <c r="O18" s="235"/>
      <c r="P18" s="235"/>
      <c r="Q18" s="235"/>
      <c r="R18" s="238"/>
      <c r="S18" s="209"/>
      <c r="T18" s="240"/>
      <c r="U18" s="240"/>
      <c r="V18" s="240"/>
    </row>
    <row r="19" spans="1:22" s="211" customFormat="1" ht="12.75">
      <c r="A19" s="219">
        <v>14</v>
      </c>
      <c r="B19" s="298">
        <v>0</v>
      </c>
      <c r="C19" s="298">
        <v>0</v>
      </c>
      <c r="D19" s="298">
        <v>0</v>
      </c>
      <c r="E19" s="298">
        <v>0.9845717348800348</v>
      </c>
      <c r="F19" s="298">
        <v>2.95827398088033</v>
      </c>
      <c r="G19" s="298">
        <v>27.524534727471373</v>
      </c>
      <c r="H19" s="298">
        <v>0</v>
      </c>
      <c r="I19" s="299"/>
      <c r="J19" s="239"/>
      <c r="K19" s="239"/>
      <c r="L19" s="246"/>
      <c r="M19" s="240"/>
      <c r="N19" s="240"/>
      <c r="O19" s="240"/>
      <c r="P19" s="240"/>
      <c r="Q19" s="240"/>
      <c r="R19" s="240"/>
      <c r="S19" s="240"/>
      <c r="T19" s="240"/>
      <c r="U19" s="240"/>
      <c r="V19" s="240"/>
    </row>
    <row r="20" spans="1:22" s="211" customFormat="1" ht="12.75">
      <c r="A20" s="219">
        <v>15</v>
      </c>
      <c r="B20" s="298">
        <v>0</v>
      </c>
      <c r="C20" s="298">
        <v>0</v>
      </c>
      <c r="D20" s="298">
        <v>0</v>
      </c>
      <c r="E20" s="298">
        <v>0</v>
      </c>
      <c r="F20" s="298">
        <v>1.9721826539202199</v>
      </c>
      <c r="G20" s="298">
        <v>7.8641527792775348</v>
      </c>
      <c r="H20" s="298">
        <v>0</v>
      </c>
      <c r="I20" s="299"/>
      <c r="J20" s="239"/>
      <c r="K20" s="239"/>
      <c r="L20" s="246"/>
      <c r="M20" s="240"/>
      <c r="N20" s="240"/>
      <c r="O20" s="240"/>
      <c r="P20" s="240"/>
      <c r="Q20" s="240"/>
      <c r="R20" s="240"/>
      <c r="S20" s="240"/>
      <c r="T20" s="240"/>
      <c r="U20" s="240"/>
      <c r="V20" s="240"/>
    </row>
    <row r="21" spans="1:22" s="211" customFormat="1" ht="12.75">
      <c r="A21" s="219">
        <v>16</v>
      </c>
      <c r="B21" s="298">
        <v>0</v>
      </c>
      <c r="C21" s="298">
        <v>0</v>
      </c>
      <c r="D21" s="298">
        <v>0</v>
      </c>
      <c r="E21" s="298">
        <v>0</v>
      </c>
      <c r="F21" s="298">
        <v>0</v>
      </c>
      <c r="G21" s="298">
        <v>0</v>
      </c>
      <c r="H21" s="298">
        <v>0</v>
      </c>
      <c r="I21" s="299"/>
      <c r="J21" s="239"/>
      <c r="K21" s="239"/>
      <c r="L21" s="246"/>
      <c r="M21" s="240"/>
      <c r="N21" s="240"/>
      <c r="O21" s="240"/>
      <c r="P21" s="240"/>
      <c r="Q21" s="240"/>
      <c r="R21" s="240"/>
      <c r="S21" s="240"/>
      <c r="T21" s="240"/>
      <c r="U21" s="240"/>
      <c r="V21" s="240"/>
    </row>
    <row r="22" spans="1:22" s="211" customFormat="1" ht="15" customHeight="1" thickBot="1">
      <c r="A22" s="219">
        <v>17</v>
      </c>
      <c r="B22" s="298">
        <v>0</v>
      </c>
      <c r="C22" s="298">
        <v>0</v>
      </c>
      <c r="D22" s="298">
        <v>0</v>
      </c>
      <c r="E22" s="298">
        <v>0</v>
      </c>
      <c r="F22" s="298">
        <v>0</v>
      </c>
      <c r="G22" s="298">
        <v>0</v>
      </c>
      <c r="H22" s="298">
        <v>32.324060983338683</v>
      </c>
      <c r="I22" s="299"/>
      <c r="J22" s="239"/>
      <c r="K22" s="239"/>
      <c r="L22" s="239"/>
    </row>
    <row r="23" spans="1:22" s="211" customFormat="1" ht="20.25" customHeight="1" thickBot="1">
      <c r="A23" s="251" t="s">
        <v>88</v>
      </c>
      <c r="B23" s="292">
        <v>48</v>
      </c>
      <c r="C23" s="293">
        <v>24</v>
      </c>
      <c r="D23" s="293">
        <v>14</v>
      </c>
      <c r="E23" s="293">
        <v>16</v>
      </c>
      <c r="F23" s="293">
        <v>23</v>
      </c>
      <c r="G23" s="293">
        <v>75</v>
      </c>
      <c r="H23" s="294">
        <v>52</v>
      </c>
      <c r="I23" s="256">
        <f>SUM(B23:H23)</f>
        <v>252</v>
      </c>
      <c r="K23" s="257"/>
      <c r="L23" s="239"/>
      <c r="M23" s="208"/>
      <c r="N23" s="208"/>
      <c r="O23" s="208"/>
    </row>
    <row r="24" spans="1:22" s="211" customFormat="1" ht="12.7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39"/>
      <c r="M24" s="208"/>
      <c r="N24" s="208"/>
      <c r="O24" s="208"/>
    </row>
    <row r="25" spans="1:22" s="211" customFormat="1" ht="12.75">
      <c r="A25" s="258"/>
      <c r="B25" s="258"/>
      <c r="C25" s="258"/>
      <c r="D25" s="258"/>
      <c r="E25" s="258"/>
      <c r="F25" s="258"/>
      <c r="G25" s="258"/>
      <c r="H25" s="258"/>
      <c r="I25" s="258"/>
      <c r="M25" s="208"/>
      <c r="N25" s="208"/>
      <c r="O25" s="208"/>
    </row>
    <row r="26" spans="1:22" s="211" customFormat="1" ht="12.75">
      <c r="A26" s="258"/>
      <c r="B26" s="258"/>
      <c r="C26" s="258"/>
      <c r="D26" s="258"/>
      <c r="E26" s="258"/>
      <c r="F26" s="258"/>
      <c r="G26" s="258"/>
      <c r="H26" s="258"/>
      <c r="I26" s="258"/>
      <c r="M26" s="208"/>
      <c r="N26" s="208"/>
      <c r="O26" s="208"/>
    </row>
    <row r="27" spans="1:22" s="211" customFormat="1" ht="45">
      <c r="A27" s="172" t="s">
        <v>1</v>
      </c>
      <c r="B27" s="173" t="s">
        <v>6</v>
      </c>
      <c r="C27" s="173" t="s">
        <v>7</v>
      </c>
      <c r="D27" s="173" t="s">
        <v>8</v>
      </c>
      <c r="E27" s="173" t="s">
        <v>9</v>
      </c>
      <c r="F27" s="173" t="s">
        <v>10</v>
      </c>
      <c r="G27" s="173" t="s">
        <v>69</v>
      </c>
      <c r="H27" s="173" t="s">
        <v>70</v>
      </c>
      <c r="I27" s="174" t="s">
        <v>0</v>
      </c>
      <c r="J27" s="174" t="s">
        <v>2</v>
      </c>
      <c r="K27" s="175" t="s">
        <v>11</v>
      </c>
      <c r="L27" s="176" t="s">
        <v>3</v>
      </c>
    </row>
    <row r="28" spans="1:22" s="211" customFormat="1">
      <c r="A28" s="259">
        <f t="shared" ref="A28:A43" si="0">A7</f>
        <v>2</v>
      </c>
      <c r="B28" s="260">
        <f t="shared" ref="B28:B43" si="1">(B7*$B$23)/100</f>
        <v>43.039194082479078</v>
      </c>
      <c r="C28" s="260">
        <f t="shared" ref="C28:C43" si="2">(C7*$C$23)/100</f>
        <v>0</v>
      </c>
      <c r="D28" s="260">
        <f t="shared" ref="D28:D43" si="3">(D7*$D$23)/100</f>
        <v>0</v>
      </c>
      <c r="E28" s="260">
        <f t="shared" ref="E28:E43" si="4">(E7*$E$23)/100</f>
        <v>0</v>
      </c>
      <c r="F28" s="260">
        <f t="shared" ref="F28:F43" si="5">(F7*$F$23)/100</f>
        <v>0</v>
      </c>
      <c r="G28" s="260">
        <f t="shared" ref="G28:G43" si="6">(G7*$G$23)/100</f>
        <v>0</v>
      </c>
      <c r="H28" s="260">
        <f t="shared" ref="H28:H43" si="7">(H7*$H$23)/100</f>
        <v>0</v>
      </c>
      <c r="I28" s="261">
        <f t="shared" ref="I28:I43" si="8">SUM(B28:H28)</f>
        <v>43.039194082479078</v>
      </c>
      <c r="J28" s="262">
        <f t="shared" ref="J28:J43" si="9">(I28/$I$44)*100</f>
        <v>19.851247417713221</v>
      </c>
      <c r="K28" s="263">
        <v>2.5</v>
      </c>
      <c r="L28" s="264">
        <f t="shared" ref="L28:L43" si="10">K28*I28</f>
        <v>107.59798520619769</v>
      </c>
    </row>
    <row r="29" spans="1:22" s="211" customFormat="1">
      <c r="A29" s="259">
        <f t="shared" si="0"/>
        <v>3</v>
      </c>
      <c r="B29" s="260">
        <f t="shared" si="1"/>
        <v>4.9608059175209247</v>
      </c>
      <c r="C29" s="260">
        <f t="shared" si="2"/>
        <v>10.711195162857285</v>
      </c>
      <c r="D29" s="260">
        <f t="shared" si="3"/>
        <v>0</v>
      </c>
      <c r="E29" s="260">
        <f t="shared" si="4"/>
        <v>0</v>
      </c>
      <c r="F29" s="260">
        <f t="shared" si="5"/>
        <v>0</v>
      </c>
      <c r="G29" s="260">
        <f t="shared" si="6"/>
        <v>0</v>
      </c>
      <c r="H29" s="260">
        <f t="shared" si="7"/>
        <v>0</v>
      </c>
      <c r="I29" s="261">
        <f t="shared" si="8"/>
        <v>15.672001080378209</v>
      </c>
      <c r="J29" s="262">
        <f t="shared" si="9"/>
        <v>7.2284989905028612</v>
      </c>
      <c r="K29" s="263">
        <v>3.5</v>
      </c>
      <c r="L29" s="264">
        <f t="shared" si="10"/>
        <v>54.852003781323731</v>
      </c>
    </row>
    <row r="30" spans="1:22" s="211" customFormat="1">
      <c r="A30" s="259">
        <f t="shared" si="0"/>
        <v>4</v>
      </c>
      <c r="B30" s="260">
        <f t="shared" si="1"/>
        <v>0</v>
      </c>
      <c r="C30" s="260">
        <f t="shared" si="2"/>
        <v>9.3342539285697104</v>
      </c>
      <c r="D30" s="260">
        <f t="shared" si="3"/>
        <v>0</v>
      </c>
      <c r="E30" s="260">
        <f t="shared" si="4"/>
        <v>0</v>
      </c>
      <c r="F30" s="260">
        <f t="shared" si="5"/>
        <v>0</v>
      </c>
      <c r="G30" s="260">
        <f t="shared" si="6"/>
        <v>0</v>
      </c>
      <c r="H30" s="260">
        <f t="shared" si="7"/>
        <v>0</v>
      </c>
      <c r="I30" s="261">
        <f t="shared" si="8"/>
        <v>9.3342539285697104</v>
      </c>
      <c r="J30" s="262">
        <f t="shared" si="9"/>
        <v>4.3052986503581341</v>
      </c>
      <c r="K30" s="263">
        <v>4.5</v>
      </c>
      <c r="L30" s="264">
        <f t="shared" si="10"/>
        <v>42.004142678563696</v>
      </c>
    </row>
    <row r="31" spans="1:22" s="211" customFormat="1">
      <c r="A31" s="259">
        <f t="shared" si="0"/>
        <v>5</v>
      </c>
      <c r="B31" s="260">
        <f t="shared" si="1"/>
        <v>0</v>
      </c>
      <c r="C31" s="260">
        <f t="shared" si="2"/>
        <v>3.2150758932354138</v>
      </c>
      <c r="D31" s="260">
        <f t="shared" si="3"/>
        <v>3.927533304292179</v>
      </c>
      <c r="E31" s="260">
        <f t="shared" si="4"/>
        <v>0</v>
      </c>
      <c r="F31" s="260">
        <f t="shared" si="5"/>
        <v>0</v>
      </c>
      <c r="G31" s="260">
        <f t="shared" si="6"/>
        <v>0</v>
      </c>
      <c r="H31" s="260">
        <f t="shared" si="7"/>
        <v>0</v>
      </c>
      <c r="I31" s="261">
        <f t="shared" si="8"/>
        <v>7.1426091975275927</v>
      </c>
      <c r="J31" s="262">
        <f t="shared" si="9"/>
        <v>3.2944320963917821</v>
      </c>
      <c r="K31" s="265">
        <v>5.5</v>
      </c>
      <c r="L31" s="264">
        <f t="shared" si="10"/>
        <v>39.284350586401757</v>
      </c>
    </row>
    <row r="32" spans="1:22" s="211" customFormat="1">
      <c r="A32" s="259">
        <f t="shared" si="0"/>
        <v>6</v>
      </c>
      <c r="B32" s="260">
        <f t="shared" si="1"/>
        <v>0</v>
      </c>
      <c r="C32" s="260">
        <f t="shared" si="2"/>
        <v>0.73947501533759519</v>
      </c>
      <c r="D32" s="260">
        <f t="shared" si="3"/>
        <v>4.7163955788624659</v>
      </c>
      <c r="E32" s="260">
        <f t="shared" si="4"/>
        <v>1.8915421427542518</v>
      </c>
      <c r="F32" s="260">
        <f t="shared" si="5"/>
        <v>0</v>
      </c>
      <c r="G32" s="260">
        <f t="shared" si="6"/>
        <v>0</v>
      </c>
      <c r="H32" s="260">
        <f t="shared" si="7"/>
        <v>0</v>
      </c>
      <c r="I32" s="261">
        <f t="shared" si="8"/>
        <v>7.347412736954313</v>
      </c>
      <c r="J32" s="262">
        <f t="shared" si="9"/>
        <v>3.3888949649434563</v>
      </c>
      <c r="K32" s="265">
        <v>6.5</v>
      </c>
      <c r="L32" s="264">
        <f t="shared" si="10"/>
        <v>47.758182790203037</v>
      </c>
    </row>
    <row r="33" spans="1:12" s="211" customFormat="1">
      <c r="A33" s="259">
        <f t="shared" si="0"/>
        <v>7</v>
      </c>
      <c r="B33" s="260">
        <f t="shared" si="1"/>
        <v>0</v>
      </c>
      <c r="C33" s="260">
        <f t="shared" si="2"/>
        <v>0</v>
      </c>
      <c r="D33" s="260">
        <f t="shared" si="3"/>
        <v>4.3599408304817171</v>
      </c>
      <c r="E33" s="260">
        <f t="shared" si="4"/>
        <v>2.4066526560533865</v>
      </c>
      <c r="F33" s="260">
        <f t="shared" si="5"/>
        <v>0</v>
      </c>
      <c r="G33" s="260">
        <f t="shared" si="6"/>
        <v>0</v>
      </c>
      <c r="H33" s="260">
        <f t="shared" si="7"/>
        <v>0</v>
      </c>
      <c r="I33" s="261">
        <f t="shared" si="8"/>
        <v>6.7665934865351041</v>
      </c>
      <c r="J33" s="262">
        <f t="shared" si="9"/>
        <v>3.120999924368423</v>
      </c>
      <c r="K33" s="265">
        <v>7.5</v>
      </c>
      <c r="L33" s="264">
        <f t="shared" si="10"/>
        <v>50.749451149013282</v>
      </c>
    </row>
    <row r="34" spans="1:12" s="211" customFormat="1">
      <c r="A34" s="259">
        <f t="shared" si="0"/>
        <v>8</v>
      </c>
      <c r="B34" s="260">
        <f t="shared" si="1"/>
        <v>0</v>
      </c>
      <c r="C34" s="260">
        <f t="shared" si="2"/>
        <v>0</v>
      </c>
      <c r="D34" s="260">
        <f t="shared" si="3"/>
        <v>0.99613028636363699</v>
      </c>
      <c r="E34" s="260">
        <f t="shared" si="4"/>
        <v>4.79405694834053</v>
      </c>
      <c r="F34" s="260">
        <f t="shared" si="5"/>
        <v>1.2781654011502248</v>
      </c>
      <c r="G34" s="260">
        <f t="shared" si="6"/>
        <v>0</v>
      </c>
      <c r="H34" s="260">
        <f t="shared" si="7"/>
        <v>0</v>
      </c>
      <c r="I34" s="261">
        <f t="shared" si="8"/>
        <v>7.0683526358543913</v>
      </c>
      <c r="J34" s="262">
        <f t="shared" si="9"/>
        <v>3.2601822594794432</v>
      </c>
      <c r="K34" s="265">
        <v>8.5</v>
      </c>
      <c r="L34" s="264">
        <f t="shared" si="10"/>
        <v>60.080997404762329</v>
      </c>
    </row>
    <row r="35" spans="1:12" s="211" customFormat="1">
      <c r="A35" s="259">
        <f t="shared" si="0"/>
        <v>9</v>
      </c>
      <c r="B35" s="260">
        <f t="shared" si="1"/>
        <v>0</v>
      </c>
      <c r="C35" s="260">
        <f t="shared" si="2"/>
        <v>0</v>
      </c>
      <c r="D35" s="260">
        <f t="shared" si="3"/>
        <v>0</v>
      </c>
      <c r="E35" s="260">
        <f t="shared" si="4"/>
        <v>3.4805877046304539</v>
      </c>
      <c r="F35" s="260">
        <f t="shared" si="5"/>
        <v>4.6256003155055767</v>
      </c>
      <c r="G35" s="260">
        <f t="shared" si="6"/>
        <v>0</v>
      </c>
      <c r="H35" s="260">
        <f t="shared" si="7"/>
        <v>0</v>
      </c>
      <c r="I35" s="261">
        <f t="shared" si="8"/>
        <v>8.106188020136031</v>
      </c>
      <c r="J35" s="262">
        <f t="shared" si="9"/>
        <v>3.7388698239526672</v>
      </c>
      <c r="K35" s="263">
        <v>9.5</v>
      </c>
      <c r="L35" s="264">
        <f t="shared" si="10"/>
        <v>77.008786191292302</v>
      </c>
    </row>
    <row r="36" spans="1:12" s="211" customFormat="1">
      <c r="A36" s="259">
        <f t="shared" si="0"/>
        <v>10</v>
      </c>
      <c r="B36" s="260">
        <f t="shared" si="1"/>
        <v>0</v>
      </c>
      <c r="C36" s="260">
        <f t="shared" si="2"/>
        <v>0</v>
      </c>
      <c r="D36" s="260">
        <f t="shared" si="3"/>
        <v>0</v>
      </c>
      <c r="E36" s="260">
        <f t="shared" si="4"/>
        <v>1.5482123627068483</v>
      </c>
      <c r="F36" s="260">
        <f t="shared" si="5"/>
        <v>5.1135657588700676</v>
      </c>
      <c r="G36" s="260">
        <f t="shared" si="6"/>
        <v>0</v>
      </c>
      <c r="H36" s="260">
        <f t="shared" si="7"/>
        <v>0</v>
      </c>
      <c r="I36" s="261">
        <f t="shared" si="8"/>
        <v>6.6617781215769156</v>
      </c>
      <c r="J36" s="262">
        <f t="shared" si="9"/>
        <v>3.0726552518595587</v>
      </c>
      <c r="K36" s="263">
        <v>10.5</v>
      </c>
      <c r="L36" s="264">
        <f t="shared" si="10"/>
        <v>69.948670276557607</v>
      </c>
    </row>
    <row r="37" spans="1:12" s="211" customFormat="1">
      <c r="A37" s="259">
        <f t="shared" si="0"/>
        <v>11</v>
      </c>
      <c r="B37" s="260">
        <f t="shared" si="1"/>
        <v>0</v>
      </c>
      <c r="C37" s="260">
        <f t="shared" si="2"/>
        <v>0</v>
      </c>
      <c r="D37" s="260">
        <f t="shared" si="3"/>
        <v>0</v>
      </c>
      <c r="E37" s="260">
        <f t="shared" si="4"/>
        <v>0.8034213368967148</v>
      </c>
      <c r="F37" s="260">
        <f t="shared" si="5"/>
        <v>5.1225315707363368</v>
      </c>
      <c r="G37" s="260">
        <f t="shared" si="6"/>
        <v>3.5810462843201818</v>
      </c>
      <c r="H37" s="260">
        <f t="shared" si="7"/>
        <v>0</v>
      </c>
      <c r="I37" s="261">
        <f t="shared" si="8"/>
        <v>9.5069991919532342</v>
      </c>
      <c r="J37" s="262">
        <f t="shared" si="9"/>
        <v>4.384975071740298</v>
      </c>
      <c r="K37" s="263">
        <v>11.5</v>
      </c>
      <c r="L37" s="264">
        <f t="shared" si="10"/>
        <v>109.33049070746219</v>
      </c>
    </row>
    <row r="38" spans="1:12" s="211" customFormat="1">
      <c r="A38" s="259">
        <f t="shared" si="0"/>
        <v>12</v>
      </c>
      <c r="B38" s="260">
        <f t="shared" si="1"/>
        <v>0</v>
      </c>
      <c r="C38" s="260">
        <f t="shared" si="2"/>
        <v>0</v>
      </c>
      <c r="D38" s="260">
        <f t="shared" si="3"/>
        <v>0</v>
      </c>
      <c r="E38" s="260">
        <f t="shared" si="4"/>
        <v>0.45886224801908987</v>
      </c>
      <c r="F38" s="260">
        <f t="shared" si="5"/>
        <v>4.6244277326885381</v>
      </c>
      <c r="G38" s="260">
        <f t="shared" si="6"/>
        <v>14.316832413754639</v>
      </c>
      <c r="H38" s="260">
        <f t="shared" si="7"/>
        <v>0</v>
      </c>
      <c r="I38" s="261">
        <f t="shared" si="8"/>
        <v>19.400122394462265</v>
      </c>
      <c r="J38" s="262">
        <f t="shared" si="9"/>
        <v>8.9480446322568916</v>
      </c>
      <c r="K38" s="263">
        <v>12.5</v>
      </c>
      <c r="L38" s="264">
        <f t="shared" si="10"/>
        <v>242.5015299307783</v>
      </c>
    </row>
    <row r="39" spans="1:12" s="211" customFormat="1">
      <c r="A39" s="259">
        <f t="shared" si="0"/>
        <v>13</v>
      </c>
      <c r="B39" s="260">
        <f t="shared" si="1"/>
        <v>0</v>
      </c>
      <c r="C39" s="260">
        <f t="shared" si="2"/>
        <v>0</v>
      </c>
      <c r="D39" s="260">
        <f t="shared" si="3"/>
        <v>0</v>
      </c>
      <c r="E39" s="260">
        <f t="shared" si="4"/>
        <v>0.45913312301792042</v>
      </c>
      <c r="F39" s="260">
        <f t="shared" si="5"/>
        <v>1.1017041950451272</v>
      </c>
      <c r="G39" s="260">
        <f t="shared" si="6"/>
        <v>30.560605671863506</v>
      </c>
      <c r="H39" s="260">
        <f t="shared" si="7"/>
        <v>0</v>
      </c>
      <c r="I39" s="261">
        <f t="shared" si="8"/>
        <v>32.121442989926557</v>
      </c>
      <c r="J39" s="262">
        <f t="shared" si="9"/>
        <v>14.815582071193678</v>
      </c>
      <c r="K39" s="263">
        <v>13.5</v>
      </c>
      <c r="L39" s="264">
        <f t="shared" si="10"/>
        <v>433.63948036400853</v>
      </c>
    </row>
    <row r="40" spans="1:12" s="211" customFormat="1">
      <c r="A40" s="259">
        <f t="shared" si="0"/>
        <v>14</v>
      </c>
      <c r="B40" s="260">
        <f t="shared" si="1"/>
        <v>0</v>
      </c>
      <c r="C40" s="260">
        <f t="shared" si="2"/>
        <v>0</v>
      </c>
      <c r="D40" s="260">
        <f t="shared" si="3"/>
        <v>0</v>
      </c>
      <c r="E40" s="260">
        <f t="shared" si="4"/>
        <v>0.15753147758080557</v>
      </c>
      <c r="F40" s="260">
        <f t="shared" si="5"/>
        <v>0.68040301560247585</v>
      </c>
      <c r="G40" s="260">
        <f t="shared" si="6"/>
        <v>20.643401045603529</v>
      </c>
      <c r="H40" s="260">
        <f t="shared" si="7"/>
        <v>0</v>
      </c>
      <c r="I40" s="261">
        <f t="shared" si="8"/>
        <v>21.481335538786809</v>
      </c>
      <c r="J40" s="262">
        <f t="shared" si="9"/>
        <v>9.9079761072238526</v>
      </c>
      <c r="K40" s="263">
        <v>14.5</v>
      </c>
      <c r="L40" s="264">
        <f t="shared" si="10"/>
        <v>311.47936531240873</v>
      </c>
    </row>
    <row r="41" spans="1:12" s="211" customFormat="1">
      <c r="A41" s="259">
        <f t="shared" si="0"/>
        <v>15</v>
      </c>
      <c r="B41" s="260">
        <f t="shared" si="1"/>
        <v>0</v>
      </c>
      <c r="C41" s="260">
        <f t="shared" si="2"/>
        <v>0</v>
      </c>
      <c r="D41" s="260">
        <f t="shared" si="3"/>
        <v>0</v>
      </c>
      <c r="E41" s="260">
        <f t="shared" si="4"/>
        <v>0</v>
      </c>
      <c r="F41" s="260">
        <f t="shared" si="5"/>
        <v>0.4536020104016506</v>
      </c>
      <c r="G41" s="260">
        <f t="shared" si="6"/>
        <v>5.8981145844581508</v>
      </c>
      <c r="H41" s="260">
        <f t="shared" si="7"/>
        <v>0</v>
      </c>
      <c r="I41" s="261">
        <f t="shared" si="8"/>
        <v>6.3517165948598011</v>
      </c>
      <c r="J41" s="262">
        <f t="shared" si="9"/>
        <v>2.9296435572218789</v>
      </c>
      <c r="K41" s="263">
        <v>15.5</v>
      </c>
      <c r="L41" s="264">
        <f t="shared" si="10"/>
        <v>98.45160722032692</v>
      </c>
    </row>
    <row r="42" spans="1:12" s="211" customFormat="1">
      <c r="A42" s="259">
        <f t="shared" si="0"/>
        <v>16</v>
      </c>
      <c r="B42" s="260">
        <f t="shared" si="1"/>
        <v>0</v>
      </c>
      <c r="C42" s="260">
        <f t="shared" si="2"/>
        <v>0</v>
      </c>
      <c r="D42" s="260">
        <f t="shared" si="3"/>
        <v>0</v>
      </c>
      <c r="E42" s="260">
        <f t="shared" si="4"/>
        <v>0</v>
      </c>
      <c r="F42" s="260">
        <f t="shared" si="5"/>
        <v>0</v>
      </c>
      <c r="G42" s="260">
        <f t="shared" si="6"/>
        <v>0</v>
      </c>
      <c r="H42" s="260">
        <f t="shared" si="7"/>
        <v>0</v>
      </c>
      <c r="I42" s="261">
        <f t="shared" si="8"/>
        <v>0</v>
      </c>
      <c r="J42" s="262">
        <f t="shared" si="9"/>
        <v>0</v>
      </c>
      <c r="K42" s="263">
        <v>16.5</v>
      </c>
      <c r="L42" s="264">
        <f t="shared" si="10"/>
        <v>0</v>
      </c>
    </row>
    <row r="43" spans="1:12" s="211" customFormat="1" ht="12.75" thickBot="1">
      <c r="A43" s="259">
        <f t="shared" si="0"/>
        <v>17</v>
      </c>
      <c r="B43" s="260">
        <f t="shared" si="1"/>
        <v>0</v>
      </c>
      <c r="C43" s="260">
        <f t="shared" si="2"/>
        <v>0</v>
      </c>
      <c r="D43" s="260">
        <f t="shared" si="3"/>
        <v>0</v>
      </c>
      <c r="E43" s="260">
        <f t="shared" si="4"/>
        <v>0</v>
      </c>
      <c r="F43" s="260">
        <f t="shared" si="5"/>
        <v>0</v>
      </c>
      <c r="G43" s="260">
        <f t="shared" si="6"/>
        <v>0</v>
      </c>
      <c r="H43" s="260">
        <f t="shared" si="7"/>
        <v>16.808511711336113</v>
      </c>
      <c r="I43" s="261">
        <f t="shared" si="8"/>
        <v>16.808511711336113</v>
      </c>
      <c r="J43" s="262">
        <f t="shared" si="9"/>
        <v>7.7526991807938597</v>
      </c>
      <c r="K43" s="263">
        <v>17.5</v>
      </c>
      <c r="L43" s="264">
        <f t="shared" si="10"/>
        <v>294.14895494838197</v>
      </c>
    </row>
    <row r="44" spans="1:12" s="211" customFormat="1" ht="13.5" thickBot="1">
      <c r="I44" s="267">
        <f>SUM(I28:I43)</f>
        <v>216.80851171133611</v>
      </c>
      <c r="J44" s="267">
        <f>SUM(J28:J43)</f>
        <v>100</v>
      </c>
      <c r="L44" s="268">
        <f>SUM(L28:L43)/I44</f>
        <v>9.403855883952728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4"/>
  <sheetViews>
    <sheetView workbookViewId="0">
      <selection sqref="A1:XFD43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20.2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86</v>
      </c>
      <c r="B4" s="205"/>
      <c r="C4" s="205"/>
      <c r="D4" s="205"/>
      <c r="E4" s="205"/>
      <c r="F4" s="205"/>
      <c r="G4" s="205"/>
      <c r="H4" s="205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178" t="s">
        <v>38</v>
      </c>
      <c r="C5" s="178" t="s">
        <v>39</v>
      </c>
      <c r="D5" s="178" t="s">
        <v>45</v>
      </c>
      <c r="E5" s="178" t="s">
        <v>46</v>
      </c>
      <c r="F5" s="178" t="s">
        <v>47</v>
      </c>
      <c r="G5" s="178" t="s">
        <v>42</v>
      </c>
      <c r="H5" s="273" t="s">
        <v>43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274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8" t="s">
        <v>81</v>
      </c>
      <c r="I6" s="300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219">
        <v>2</v>
      </c>
      <c r="B7" s="301">
        <v>87.361711236526787</v>
      </c>
      <c r="C7" s="302">
        <v>0</v>
      </c>
      <c r="D7" s="302">
        <v>0</v>
      </c>
      <c r="E7" s="302">
        <v>0</v>
      </c>
      <c r="F7" s="302">
        <v>0</v>
      </c>
      <c r="G7" s="302">
        <v>0</v>
      </c>
      <c r="H7" s="303">
        <v>0</v>
      </c>
      <c r="I7" s="299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219">
        <v>3</v>
      </c>
      <c r="B8" s="304">
        <v>12.638288763473208</v>
      </c>
      <c r="C8" s="305">
        <v>44.693813803284577</v>
      </c>
      <c r="D8" s="305">
        <v>0</v>
      </c>
      <c r="E8" s="305">
        <v>0</v>
      </c>
      <c r="F8" s="305">
        <v>0</v>
      </c>
      <c r="G8" s="305">
        <v>0</v>
      </c>
      <c r="H8" s="306">
        <v>0</v>
      </c>
      <c r="I8" s="299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219">
        <v>4</v>
      </c>
      <c r="B9" s="304">
        <v>0</v>
      </c>
      <c r="C9" s="305">
        <v>41.107352298750335</v>
      </c>
      <c r="D9" s="305">
        <v>0</v>
      </c>
      <c r="E9" s="305">
        <v>0</v>
      </c>
      <c r="F9" s="305">
        <v>0</v>
      </c>
      <c r="G9" s="305">
        <v>0</v>
      </c>
      <c r="H9" s="306">
        <v>0</v>
      </c>
      <c r="I9" s="299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2.75">
      <c r="A10" s="219">
        <v>5</v>
      </c>
      <c r="B10" s="304">
        <v>0</v>
      </c>
      <c r="C10" s="305">
        <v>12.537971797559949</v>
      </c>
      <c r="D10" s="305">
        <v>53.631212187484692</v>
      </c>
      <c r="E10" s="305">
        <v>0</v>
      </c>
      <c r="F10" s="305">
        <v>0</v>
      </c>
      <c r="G10" s="305">
        <v>0</v>
      </c>
      <c r="H10" s="306">
        <v>0</v>
      </c>
      <c r="I10" s="299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12.75">
      <c r="A11" s="219">
        <v>6</v>
      </c>
      <c r="B11" s="304">
        <v>0</v>
      </c>
      <c r="C11" s="305">
        <v>1.6608621004051412</v>
      </c>
      <c r="D11" s="305">
        <v>41.514071802785452</v>
      </c>
      <c r="E11" s="305">
        <v>25.719314239864598</v>
      </c>
      <c r="F11" s="305">
        <v>0</v>
      </c>
      <c r="G11" s="305">
        <v>0</v>
      </c>
      <c r="H11" s="306">
        <v>0</v>
      </c>
      <c r="I11" s="299"/>
      <c r="J11" s="208"/>
      <c r="K11" s="208"/>
      <c r="L11" s="234"/>
      <c r="M11" s="237"/>
      <c r="N11" s="237"/>
      <c r="O11" s="237"/>
      <c r="P11" s="237"/>
      <c r="Q11" s="237"/>
      <c r="R11" s="238"/>
      <c r="S11" s="227"/>
      <c r="T11" s="210"/>
      <c r="U11" s="210"/>
      <c r="V11" s="210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37" s="211" customFormat="1" ht="14.25" customHeight="1">
      <c r="A12" s="219">
        <v>7</v>
      </c>
      <c r="B12" s="304">
        <v>0</v>
      </c>
      <c r="C12" s="305">
        <v>0</v>
      </c>
      <c r="D12" s="305">
        <v>4.8547160097298523</v>
      </c>
      <c r="E12" s="305">
        <v>41.247827106841854</v>
      </c>
      <c r="F12" s="305">
        <v>3.4147635435449701</v>
      </c>
      <c r="G12" s="305">
        <v>0</v>
      </c>
      <c r="H12" s="306">
        <v>0</v>
      </c>
      <c r="I12" s="299"/>
      <c r="J12" s="208"/>
      <c r="K12" s="208"/>
      <c r="L12" s="234"/>
      <c r="M12" s="237"/>
      <c r="N12" s="237"/>
      <c r="O12" s="237"/>
      <c r="P12" s="237"/>
      <c r="Q12" s="237"/>
      <c r="R12" s="238"/>
      <c r="S12" s="227"/>
      <c r="T12" s="210"/>
      <c r="U12" s="210"/>
      <c r="V12" s="210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spans="1:37" s="211" customFormat="1" ht="12.75">
      <c r="A13" s="219">
        <v>8</v>
      </c>
      <c r="B13" s="304">
        <v>0</v>
      </c>
      <c r="C13" s="305">
        <v>0</v>
      </c>
      <c r="D13" s="305">
        <v>0</v>
      </c>
      <c r="E13" s="305">
        <v>22.888845922025407</v>
      </c>
      <c r="F13" s="305">
        <v>13.178082029191989</v>
      </c>
      <c r="G13" s="305">
        <v>0</v>
      </c>
      <c r="H13" s="306">
        <v>0</v>
      </c>
      <c r="I13" s="299"/>
      <c r="J13" s="208"/>
      <c r="K13" s="208"/>
      <c r="L13" s="234"/>
      <c r="M13" s="237"/>
      <c r="N13" s="237"/>
      <c r="O13" s="237"/>
      <c r="P13" s="237"/>
      <c r="Q13" s="237"/>
      <c r="R13" s="238"/>
      <c r="S13" s="227"/>
      <c r="T13" s="210"/>
      <c r="U13" s="210"/>
      <c r="V13" s="210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spans="1:37" s="211" customFormat="1" ht="12.75">
      <c r="A14" s="219">
        <v>9</v>
      </c>
      <c r="B14" s="304">
        <v>0</v>
      </c>
      <c r="C14" s="305">
        <v>0</v>
      </c>
      <c r="D14" s="305">
        <v>0</v>
      </c>
      <c r="E14" s="305">
        <v>5.9984004404229658</v>
      </c>
      <c r="F14" s="305">
        <v>24.022377857678983</v>
      </c>
      <c r="G14" s="305">
        <v>0</v>
      </c>
      <c r="H14" s="306">
        <v>0</v>
      </c>
      <c r="I14" s="299"/>
      <c r="J14" s="208"/>
      <c r="K14" s="208"/>
      <c r="L14" s="234"/>
      <c r="M14" s="237"/>
      <c r="N14" s="237"/>
      <c r="O14" s="237"/>
      <c r="P14" s="237"/>
      <c r="Q14" s="237"/>
      <c r="R14" s="238"/>
      <c r="S14" s="227"/>
      <c r="T14" s="210"/>
      <c r="U14" s="210"/>
      <c r="V14" s="210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s="211" customFormat="1" ht="12.75">
      <c r="A15" s="219">
        <v>10</v>
      </c>
      <c r="B15" s="304">
        <v>0</v>
      </c>
      <c r="C15" s="305">
        <v>0</v>
      </c>
      <c r="D15" s="305">
        <v>0</v>
      </c>
      <c r="E15" s="305">
        <v>1.5608791176257129</v>
      </c>
      <c r="F15" s="305">
        <v>19.38295959060892</v>
      </c>
      <c r="G15" s="305">
        <v>1.7603103759594598</v>
      </c>
      <c r="H15" s="306">
        <v>0</v>
      </c>
      <c r="I15" s="299"/>
      <c r="J15" s="239"/>
      <c r="K15" s="239"/>
      <c r="L15" s="234"/>
      <c r="M15" s="237"/>
      <c r="N15" s="237"/>
      <c r="O15" s="237"/>
      <c r="P15" s="237"/>
      <c r="Q15" s="237"/>
      <c r="R15" s="238"/>
      <c r="S15" s="227"/>
      <c r="T15" s="240"/>
      <c r="U15" s="240"/>
      <c r="V15" s="240"/>
    </row>
    <row r="16" spans="1:37" s="211" customFormat="1" ht="12.75">
      <c r="A16" s="219">
        <v>11</v>
      </c>
      <c r="B16" s="304">
        <v>0</v>
      </c>
      <c r="C16" s="305">
        <v>0</v>
      </c>
      <c r="D16" s="305">
        <v>0</v>
      </c>
      <c r="E16" s="305">
        <v>0.65570987976082251</v>
      </c>
      <c r="F16" s="305">
        <v>16.610882826516253</v>
      </c>
      <c r="G16" s="305">
        <v>5.9159118316240384</v>
      </c>
      <c r="H16" s="306">
        <v>0</v>
      </c>
      <c r="I16" s="299"/>
      <c r="J16" s="239"/>
      <c r="K16" s="239"/>
      <c r="L16" s="234"/>
      <c r="M16" s="237"/>
      <c r="N16" s="237"/>
      <c r="O16" s="237"/>
      <c r="P16" s="237"/>
      <c r="Q16" s="237"/>
      <c r="R16" s="238"/>
      <c r="S16" s="227"/>
      <c r="T16" s="240"/>
      <c r="U16" s="240"/>
      <c r="V16" s="240"/>
    </row>
    <row r="17" spans="1:22" s="211" customFormat="1" ht="12.75">
      <c r="A17" s="219">
        <v>12</v>
      </c>
      <c r="B17" s="304">
        <v>0</v>
      </c>
      <c r="C17" s="305">
        <v>0</v>
      </c>
      <c r="D17" s="305">
        <v>0</v>
      </c>
      <c r="E17" s="305">
        <v>1.9290232934586327</v>
      </c>
      <c r="F17" s="305">
        <v>12.456373888664771</v>
      </c>
      <c r="G17" s="305">
        <v>17.403934388502616</v>
      </c>
      <c r="H17" s="306">
        <v>0</v>
      </c>
      <c r="I17" s="299"/>
      <c r="J17" s="239"/>
      <c r="K17" s="239"/>
      <c r="L17" s="234"/>
      <c r="M17" s="242"/>
      <c r="N17" s="242"/>
      <c r="O17" s="242"/>
      <c r="P17" s="242"/>
      <c r="Q17" s="242"/>
      <c r="R17" s="238"/>
      <c r="S17" s="227"/>
      <c r="T17" s="240"/>
      <c r="U17" s="240"/>
      <c r="V17" s="240"/>
    </row>
    <row r="18" spans="1:22" s="211" customFormat="1" ht="12.75">
      <c r="A18" s="219">
        <v>13</v>
      </c>
      <c r="B18" s="304">
        <v>0</v>
      </c>
      <c r="C18" s="305">
        <v>0</v>
      </c>
      <c r="D18" s="305">
        <v>0</v>
      </c>
      <c r="E18" s="305">
        <v>0</v>
      </c>
      <c r="F18" s="305">
        <v>7.5072679647398983</v>
      </c>
      <c r="G18" s="305">
        <v>30.990486612417989</v>
      </c>
      <c r="H18" s="306">
        <v>0.63760500949318877</v>
      </c>
      <c r="I18" s="299"/>
      <c r="J18" s="239"/>
      <c r="K18" s="239"/>
      <c r="L18" s="245"/>
      <c r="M18" s="235"/>
      <c r="N18" s="235"/>
      <c r="O18" s="235"/>
      <c r="P18" s="235"/>
      <c r="Q18" s="235"/>
      <c r="R18" s="238"/>
      <c r="S18" s="209"/>
      <c r="T18" s="240"/>
      <c r="U18" s="240"/>
      <c r="V18" s="240"/>
    </row>
    <row r="19" spans="1:22" s="211" customFormat="1" ht="12.75">
      <c r="A19" s="219">
        <v>14</v>
      </c>
      <c r="B19" s="304">
        <v>0</v>
      </c>
      <c r="C19" s="305">
        <v>0</v>
      </c>
      <c r="D19" s="305">
        <v>0</v>
      </c>
      <c r="E19" s="305">
        <v>0</v>
      </c>
      <c r="F19" s="305">
        <v>3.4272922990542249</v>
      </c>
      <c r="G19" s="305">
        <v>23.863101305930165</v>
      </c>
      <c r="H19" s="306">
        <v>10.886607114301169</v>
      </c>
      <c r="I19" s="299"/>
      <c r="J19" s="239"/>
      <c r="K19" s="239"/>
      <c r="L19" s="246"/>
      <c r="M19" s="240"/>
      <c r="N19" s="240"/>
      <c r="O19" s="240"/>
      <c r="P19" s="240"/>
      <c r="Q19" s="240"/>
      <c r="R19" s="240"/>
      <c r="S19" s="240"/>
      <c r="T19" s="240"/>
      <c r="U19" s="240"/>
      <c r="V19" s="240"/>
    </row>
    <row r="20" spans="1:22" s="211" customFormat="1" ht="12.75">
      <c r="A20" s="219">
        <v>15</v>
      </c>
      <c r="B20" s="304">
        <v>0</v>
      </c>
      <c r="C20" s="305">
        <v>0</v>
      </c>
      <c r="D20" s="305">
        <v>0</v>
      </c>
      <c r="E20" s="305">
        <v>0</v>
      </c>
      <c r="F20" s="305">
        <v>0</v>
      </c>
      <c r="G20" s="305">
        <v>12.179654730815018</v>
      </c>
      <c r="H20" s="306">
        <v>21.299883484502288</v>
      </c>
      <c r="I20" s="299"/>
      <c r="J20" s="239"/>
      <c r="K20" s="239"/>
      <c r="L20" s="246"/>
      <c r="M20" s="240"/>
      <c r="N20" s="240"/>
      <c r="O20" s="240"/>
      <c r="P20" s="240"/>
      <c r="Q20" s="240"/>
      <c r="R20" s="240"/>
      <c r="S20" s="240"/>
      <c r="T20" s="240"/>
      <c r="U20" s="240"/>
      <c r="V20" s="240"/>
    </row>
    <row r="21" spans="1:22" s="211" customFormat="1" ht="12.75">
      <c r="A21" s="219">
        <v>16</v>
      </c>
      <c r="B21" s="304">
        <v>0</v>
      </c>
      <c r="C21" s="305">
        <v>0</v>
      </c>
      <c r="D21" s="305">
        <v>0</v>
      </c>
      <c r="E21" s="305">
        <v>0</v>
      </c>
      <c r="F21" s="305">
        <v>0</v>
      </c>
      <c r="G21" s="305">
        <v>7.8866007547507149</v>
      </c>
      <c r="H21" s="306">
        <v>31.154042616442133</v>
      </c>
      <c r="I21" s="299"/>
      <c r="J21" s="239"/>
      <c r="K21" s="239"/>
      <c r="L21" s="246"/>
      <c r="M21" s="240"/>
      <c r="N21" s="240"/>
      <c r="O21" s="240"/>
      <c r="P21" s="240"/>
      <c r="Q21" s="240"/>
      <c r="R21" s="240"/>
      <c r="S21" s="240"/>
      <c r="T21" s="240"/>
      <c r="U21" s="240"/>
      <c r="V21" s="240"/>
    </row>
    <row r="22" spans="1:22" s="211" customFormat="1" ht="15" customHeight="1" thickBot="1">
      <c r="A22" s="219">
        <v>17</v>
      </c>
      <c r="B22" s="307">
        <v>0</v>
      </c>
      <c r="C22" s="308">
        <v>0</v>
      </c>
      <c r="D22" s="308">
        <v>0</v>
      </c>
      <c r="E22" s="308">
        <v>0</v>
      </c>
      <c r="F22" s="308">
        <v>0</v>
      </c>
      <c r="G22" s="308">
        <v>0</v>
      </c>
      <c r="H22" s="309">
        <v>36.021861775261215</v>
      </c>
      <c r="I22" s="299"/>
      <c r="J22" s="239"/>
      <c r="K22" s="239"/>
      <c r="L22" s="239"/>
    </row>
    <row r="23" spans="1:22" s="211" customFormat="1" ht="20.25" customHeight="1" thickBot="1">
      <c r="A23" s="251" t="s">
        <v>88</v>
      </c>
      <c r="B23" s="252">
        <v>48</v>
      </c>
      <c r="C23" s="253">
        <v>24</v>
      </c>
      <c r="D23" s="253">
        <v>14</v>
      </c>
      <c r="E23" s="253">
        <v>16</v>
      </c>
      <c r="F23" s="253">
        <v>23</v>
      </c>
      <c r="G23" s="253">
        <v>75</v>
      </c>
      <c r="H23" s="254">
        <v>52</v>
      </c>
      <c r="I23" s="256">
        <f>SUM(B23:H23)</f>
        <v>252</v>
      </c>
      <c r="K23" s="257"/>
      <c r="L23" s="239"/>
      <c r="M23" s="208"/>
      <c r="N23" s="208"/>
      <c r="O23" s="208"/>
    </row>
    <row r="24" spans="1:22" s="211" customFormat="1" ht="12.7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39"/>
      <c r="M24" s="208"/>
      <c r="N24" s="208"/>
      <c r="O24" s="208"/>
    </row>
    <row r="25" spans="1:22" s="211" customFormat="1" ht="12.75">
      <c r="A25" s="258"/>
      <c r="B25" s="258"/>
      <c r="C25" s="258"/>
      <c r="D25" s="258"/>
      <c r="E25" s="258"/>
      <c r="F25" s="258"/>
      <c r="G25" s="258"/>
      <c r="H25" s="258"/>
      <c r="I25" s="258"/>
      <c r="M25" s="208"/>
      <c r="N25" s="208"/>
      <c r="O25" s="208"/>
    </row>
    <row r="26" spans="1:22" s="211" customFormat="1" ht="12.75">
      <c r="A26" s="258"/>
      <c r="B26" s="258"/>
      <c r="C26" s="258"/>
      <c r="D26" s="258"/>
      <c r="E26" s="258"/>
      <c r="F26" s="258"/>
      <c r="G26" s="258"/>
      <c r="H26" s="258"/>
      <c r="I26" s="258"/>
      <c r="M26" s="208"/>
      <c r="N26" s="208"/>
      <c r="O26" s="208"/>
    </row>
    <row r="27" spans="1:22" s="211" customFormat="1" ht="45">
      <c r="A27" s="172" t="s">
        <v>1</v>
      </c>
      <c r="B27" s="173" t="s">
        <v>6</v>
      </c>
      <c r="C27" s="173" t="s">
        <v>7</v>
      </c>
      <c r="D27" s="173" t="s">
        <v>8</v>
      </c>
      <c r="E27" s="173" t="s">
        <v>9</v>
      </c>
      <c r="F27" s="173" t="s">
        <v>10</v>
      </c>
      <c r="G27" s="173" t="s">
        <v>69</v>
      </c>
      <c r="H27" s="173" t="s">
        <v>70</v>
      </c>
      <c r="I27" s="174" t="s">
        <v>0</v>
      </c>
      <c r="J27" s="174" t="s">
        <v>2</v>
      </c>
      <c r="K27" s="175" t="s">
        <v>11</v>
      </c>
      <c r="L27" s="176" t="s">
        <v>3</v>
      </c>
    </row>
    <row r="28" spans="1:22" s="211" customFormat="1">
      <c r="A28" s="259">
        <f t="shared" ref="A28:A43" si="0">A7</f>
        <v>2</v>
      </c>
      <c r="B28" s="260">
        <f t="shared" ref="B28:B43" si="1">(B7*$B$23)/100</f>
        <v>41.93362139353286</v>
      </c>
      <c r="C28" s="260">
        <f t="shared" ref="C28:C43" si="2">(C7*$C$23)/100</f>
        <v>0</v>
      </c>
      <c r="D28" s="260">
        <f t="shared" ref="D28:D43" si="3">(D7*$D$23)/100</f>
        <v>0</v>
      </c>
      <c r="E28" s="260">
        <f t="shared" ref="E28:E43" si="4">(E7*$E$23)/100</f>
        <v>0</v>
      </c>
      <c r="F28" s="260">
        <f t="shared" ref="F28:F43" si="5">(F7*$F$23)/100</f>
        <v>0</v>
      </c>
      <c r="G28" s="260">
        <f t="shared" ref="G28:G43" si="6">(G7*$G$23)/100</f>
        <v>0</v>
      </c>
      <c r="H28" s="260">
        <f t="shared" ref="H28:H43" si="7">(H7*$H$23)/100</f>
        <v>0</v>
      </c>
      <c r="I28" s="261">
        <f t="shared" ref="I28:I43" si="8">SUM(B28:H28)</f>
        <v>41.93362139353286</v>
      </c>
      <c r="J28" s="262">
        <f t="shared" ref="J28:J43" si="9">(I28/$I$44)*100</f>
        <v>16.640325949814628</v>
      </c>
      <c r="K28" s="263">
        <v>2.5</v>
      </c>
      <c r="L28" s="264">
        <f t="shared" ref="L28:L43" si="10">K28*I28</f>
        <v>104.83405348383215</v>
      </c>
    </row>
    <row r="29" spans="1:22" s="211" customFormat="1">
      <c r="A29" s="259">
        <f t="shared" si="0"/>
        <v>3</v>
      </c>
      <c r="B29" s="260">
        <f t="shared" si="1"/>
        <v>6.0663786064671399</v>
      </c>
      <c r="C29" s="260">
        <f t="shared" si="2"/>
        <v>10.726515312788299</v>
      </c>
      <c r="D29" s="260">
        <f t="shared" si="3"/>
        <v>0</v>
      </c>
      <c r="E29" s="260">
        <f t="shared" si="4"/>
        <v>0</v>
      </c>
      <c r="F29" s="260">
        <f t="shared" si="5"/>
        <v>0</v>
      </c>
      <c r="G29" s="260">
        <f t="shared" si="6"/>
        <v>0</v>
      </c>
      <c r="H29" s="260">
        <f t="shared" si="7"/>
        <v>0</v>
      </c>
      <c r="I29" s="261">
        <f t="shared" si="8"/>
        <v>16.792893919255441</v>
      </c>
      <c r="J29" s="262">
        <f t="shared" si="9"/>
        <v>6.6638467933553338</v>
      </c>
      <c r="K29" s="263">
        <v>3.5</v>
      </c>
      <c r="L29" s="264">
        <f t="shared" si="10"/>
        <v>58.77512871739404</v>
      </c>
    </row>
    <row r="30" spans="1:22" s="211" customFormat="1">
      <c r="A30" s="259">
        <f t="shared" si="0"/>
        <v>4</v>
      </c>
      <c r="B30" s="260">
        <f t="shared" si="1"/>
        <v>0</v>
      </c>
      <c r="C30" s="260">
        <f t="shared" si="2"/>
        <v>9.8657645517000816</v>
      </c>
      <c r="D30" s="260">
        <f t="shared" si="3"/>
        <v>0</v>
      </c>
      <c r="E30" s="260">
        <f t="shared" si="4"/>
        <v>0</v>
      </c>
      <c r="F30" s="260">
        <f t="shared" si="5"/>
        <v>0</v>
      </c>
      <c r="G30" s="260">
        <f t="shared" si="6"/>
        <v>0</v>
      </c>
      <c r="H30" s="260">
        <f t="shared" si="7"/>
        <v>0</v>
      </c>
      <c r="I30" s="261">
        <f t="shared" si="8"/>
        <v>9.8657645517000816</v>
      </c>
      <c r="J30" s="262">
        <f t="shared" si="9"/>
        <v>3.9149859332143184</v>
      </c>
      <c r="K30" s="263">
        <v>4.5</v>
      </c>
      <c r="L30" s="264">
        <f t="shared" si="10"/>
        <v>44.395940482650367</v>
      </c>
    </row>
    <row r="31" spans="1:22" s="211" customFormat="1">
      <c r="A31" s="259">
        <f t="shared" si="0"/>
        <v>5</v>
      </c>
      <c r="B31" s="260">
        <f t="shared" si="1"/>
        <v>0</v>
      </c>
      <c r="C31" s="260">
        <f t="shared" si="2"/>
        <v>3.0091132314143878</v>
      </c>
      <c r="D31" s="260">
        <f t="shared" si="3"/>
        <v>7.5083697062478567</v>
      </c>
      <c r="E31" s="260">
        <f t="shared" si="4"/>
        <v>0</v>
      </c>
      <c r="F31" s="260">
        <f t="shared" si="5"/>
        <v>0</v>
      </c>
      <c r="G31" s="260">
        <f t="shared" si="6"/>
        <v>0</v>
      </c>
      <c r="H31" s="260">
        <f t="shared" si="7"/>
        <v>0</v>
      </c>
      <c r="I31" s="261">
        <f t="shared" si="8"/>
        <v>10.517482937662244</v>
      </c>
      <c r="J31" s="262">
        <f t="shared" si="9"/>
        <v>4.1736043403421599</v>
      </c>
      <c r="K31" s="265">
        <v>5.5</v>
      </c>
      <c r="L31" s="264">
        <f t="shared" si="10"/>
        <v>57.846156157142346</v>
      </c>
    </row>
    <row r="32" spans="1:22" s="211" customFormat="1">
      <c r="A32" s="259">
        <f t="shared" si="0"/>
        <v>6</v>
      </c>
      <c r="B32" s="260">
        <f t="shared" si="1"/>
        <v>0</v>
      </c>
      <c r="C32" s="260">
        <f t="shared" si="2"/>
        <v>0.39860690409723387</v>
      </c>
      <c r="D32" s="260">
        <f t="shared" si="3"/>
        <v>5.8119700523899631</v>
      </c>
      <c r="E32" s="260">
        <f t="shared" si="4"/>
        <v>4.1150902783783359</v>
      </c>
      <c r="F32" s="260">
        <f t="shared" si="5"/>
        <v>0</v>
      </c>
      <c r="G32" s="260">
        <f t="shared" si="6"/>
        <v>0</v>
      </c>
      <c r="H32" s="260">
        <f t="shared" si="7"/>
        <v>0</v>
      </c>
      <c r="I32" s="261">
        <f t="shared" si="8"/>
        <v>10.325667234865533</v>
      </c>
      <c r="J32" s="262">
        <f t="shared" si="9"/>
        <v>4.0974869979625126</v>
      </c>
      <c r="K32" s="265">
        <v>6.5</v>
      </c>
      <c r="L32" s="264">
        <f t="shared" si="10"/>
        <v>67.116837026625959</v>
      </c>
    </row>
    <row r="33" spans="1:12" s="211" customFormat="1">
      <c r="A33" s="259">
        <f t="shared" si="0"/>
        <v>7</v>
      </c>
      <c r="B33" s="260">
        <f t="shared" si="1"/>
        <v>0</v>
      </c>
      <c r="C33" s="260">
        <f t="shared" si="2"/>
        <v>0</v>
      </c>
      <c r="D33" s="260">
        <f t="shared" si="3"/>
        <v>0.67966024136217928</v>
      </c>
      <c r="E33" s="260">
        <f t="shared" si="4"/>
        <v>6.5996523370946969</v>
      </c>
      <c r="F33" s="260">
        <f t="shared" si="5"/>
        <v>0.78539561501534305</v>
      </c>
      <c r="G33" s="260">
        <f t="shared" si="6"/>
        <v>0</v>
      </c>
      <c r="H33" s="260">
        <f t="shared" si="7"/>
        <v>0</v>
      </c>
      <c r="I33" s="261">
        <f t="shared" si="8"/>
        <v>8.0647081934722191</v>
      </c>
      <c r="J33" s="262">
        <f t="shared" si="9"/>
        <v>3.2002810291556423</v>
      </c>
      <c r="K33" s="265">
        <v>7.5</v>
      </c>
      <c r="L33" s="264">
        <f t="shared" si="10"/>
        <v>60.485311451041646</v>
      </c>
    </row>
    <row r="34" spans="1:12" s="211" customFormat="1">
      <c r="A34" s="259">
        <f t="shared" si="0"/>
        <v>8</v>
      </c>
      <c r="B34" s="260">
        <f t="shared" si="1"/>
        <v>0</v>
      </c>
      <c r="C34" s="260">
        <f t="shared" si="2"/>
        <v>0</v>
      </c>
      <c r="D34" s="260">
        <f t="shared" si="3"/>
        <v>0</v>
      </c>
      <c r="E34" s="260">
        <f t="shared" si="4"/>
        <v>3.6622153475240653</v>
      </c>
      <c r="F34" s="260">
        <f t="shared" si="5"/>
        <v>3.0309588667141578</v>
      </c>
      <c r="G34" s="260">
        <f t="shared" si="6"/>
        <v>0</v>
      </c>
      <c r="H34" s="260">
        <f t="shared" si="7"/>
        <v>0</v>
      </c>
      <c r="I34" s="261">
        <f t="shared" si="8"/>
        <v>6.6931742142382227</v>
      </c>
      <c r="J34" s="262">
        <f t="shared" si="9"/>
        <v>2.6560215135865963</v>
      </c>
      <c r="K34" s="265">
        <v>8.5</v>
      </c>
      <c r="L34" s="264">
        <f t="shared" si="10"/>
        <v>56.891980821024895</v>
      </c>
    </row>
    <row r="35" spans="1:12" s="211" customFormat="1">
      <c r="A35" s="259">
        <f t="shared" si="0"/>
        <v>9</v>
      </c>
      <c r="B35" s="260">
        <f t="shared" si="1"/>
        <v>0</v>
      </c>
      <c r="C35" s="260">
        <f t="shared" si="2"/>
        <v>0</v>
      </c>
      <c r="D35" s="260">
        <f t="shared" si="3"/>
        <v>0</v>
      </c>
      <c r="E35" s="260">
        <f t="shared" si="4"/>
        <v>0.95974407046767451</v>
      </c>
      <c r="F35" s="260">
        <f t="shared" si="5"/>
        <v>5.5251469072661656</v>
      </c>
      <c r="G35" s="260">
        <f t="shared" si="6"/>
        <v>0</v>
      </c>
      <c r="H35" s="260">
        <f t="shared" si="7"/>
        <v>0</v>
      </c>
      <c r="I35" s="261">
        <f t="shared" si="8"/>
        <v>6.4848909777338406</v>
      </c>
      <c r="J35" s="262">
        <f t="shared" si="9"/>
        <v>2.5733694356086669</v>
      </c>
      <c r="K35" s="263">
        <v>9.5</v>
      </c>
      <c r="L35" s="264">
        <f t="shared" si="10"/>
        <v>61.606464288471486</v>
      </c>
    </row>
    <row r="36" spans="1:12" s="211" customFormat="1">
      <c r="A36" s="259">
        <f t="shared" si="0"/>
        <v>10</v>
      </c>
      <c r="B36" s="260">
        <f t="shared" si="1"/>
        <v>0</v>
      </c>
      <c r="C36" s="260">
        <f t="shared" si="2"/>
        <v>0</v>
      </c>
      <c r="D36" s="260">
        <f t="shared" si="3"/>
        <v>0</v>
      </c>
      <c r="E36" s="260">
        <f t="shared" si="4"/>
        <v>0.24974065882011406</v>
      </c>
      <c r="F36" s="260">
        <f t="shared" si="5"/>
        <v>4.4580807058400511</v>
      </c>
      <c r="G36" s="260">
        <f t="shared" si="6"/>
        <v>1.3202327819695949</v>
      </c>
      <c r="H36" s="260">
        <f t="shared" si="7"/>
        <v>0</v>
      </c>
      <c r="I36" s="261">
        <f t="shared" si="8"/>
        <v>6.0280541466297599</v>
      </c>
      <c r="J36" s="262">
        <f t="shared" si="9"/>
        <v>2.3920849788213334</v>
      </c>
      <c r="K36" s="263">
        <v>10.5</v>
      </c>
      <c r="L36" s="264">
        <f t="shared" si="10"/>
        <v>63.294568539612477</v>
      </c>
    </row>
    <row r="37" spans="1:12" s="211" customFormat="1">
      <c r="A37" s="259">
        <f t="shared" si="0"/>
        <v>11</v>
      </c>
      <c r="B37" s="260">
        <f t="shared" si="1"/>
        <v>0</v>
      </c>
      <c r="C37" s="260">
        <f t="shared" si="2"/>
        <v>0</v>
      </c>
      <c r="D37" s="260">
        <f t="shared" si="3"/>
        <v>0</v>
      </c>
      <c r="E37" s="260">
        <f t="shared" si="4"/>
        <v>0.1049135807617316</v>
      </c>
      <c r="F37" s="260">
        <f t="shared" si="5"/>
        <v>3.820503050098738</v>
      </c>
      <c r="G37" s="260">
        <f t="shared" si="6"/>
        <v>4.4369338737180293</v>
      </c>
      <c r="H37" s="260">
        <f t="shared" si="7"/>
        <v>0</v>
      </c>
      <c r="I37" s="261">
        <f t="shared" si="8"/>
        <v>8.3623505045784992</v>
      </c>
      <c r="J37" s="262">
        <f t="shared" si="9"/>
        <v>3.3183930573724201</v>
      </c>
      <c r="K37" s="263">
        <v>11.5</v>
      </c>
      <c r="L37" s="264">
        <f t="shared" si="10"/>
        <v>96.167030802652747</v>
      </c>
    </row>
    <row r="38" spans="1:12" s="211" customFormat="1">
      <c r="A38" s="259">
        <f t="shared" si="0"/>
        <v>12</v>
      </c>
      <c r="B38" s="260">
        <f t="shared" si="1"/>
        <v>0</v>
      </c>
      <c r="C38" s="260">
        <f t="shared" si="2"/>
        <v>0</v>
      </c>
      <c r="D38" s="260">
        <f t="shared" si="3"/>
        <v>0</v>
      </c>
      <c r="E38" s="260">
        <f t="shared" si="4"/>
        <v>0.30864372695338121</v>
      </c>
      <c r="F38" s="260">
        <f t="shared" si="5"/>
        <v>2.8649659943928976</v>
      </c>
      <c r="G38" s="260">
        <f t="shared" si="6"/>
        <v>13.052950791376961</v>
      </c>
      <c r="H38" s="260">
        <f t="shared" si="7"/>
        <v>0</v>
      </c>
      <c r="I38" s="261">
        <f t="shared" si="8"/>
        <v>16.226560512723239</v>
      </c>
      <c r="J38" s="262">
        <f t="shared" si="9"/>
        <v>6.4391113145727141</v>
      </c>
      <c r="K38" s="263">
        <v>12.5</v>
      </c>
      <c r="L38" s="264">
        <f t="shared" si="10"/>
        <v>202.8320064090405</v>
      </c>
    </row>
    <row r="39" spans="1:12" s="211" customFormat="1">
      <c r="A39" s="259">
        <f t="shared" si="0"/>
        <v>13</v>
      </c>
      <c r="B39" s="260">
        <f t="shared" si="1"/>
        <v>0</v>
      </c>
      <c r="C39" s="260">
        <f t="shared" si="2"/>
        <v>0</v>
      </c>
      <c r="D39" s="260">
        <f t="shared" si="3"/>
        <v>0</v>
      </c>
      <c r="E39" s="260">
        <f t="shared" si="4"/>
        <v>0</v>
      </c>
      <c r="F39" s="260">
        <f t="shared" si="5"/>
        <v>1.7266716318901765</v>
      </c>
      <c r="G39" s="260">
        <f t="shared" si="6"/>
        <v>23.242864959313494</v>
      </c>
      <c r="H39" s="260">
        <f t="shared" si="7"/>
        <v>0.33155460493645816</v>
      </c>
      <c r="I39" s="261">
        <f t="shared" si="8"/>
        <v>25.301091196140128</v>
      </c>
      <c r="J39" s="262">
        <f t="shared" si="9"/>
        <v>10.04011555402386</v>
      </c>
      <c r="K39" s="263">
        <v>13.5</v>
      </c>
      <c r="L39" s="264">
        <f t="shared" si="10"/>
        <v>341.56473114789173</v>
      </c>
    </row>
    <row r="40" spans="1:12" s="211" customFormat="1">
      <c r="A40" s="259">
        <f t="shared" si="0"/>
        <v>14</v>
      </c>
      <c r="B40" s="260">
        <f t="shared" si="1"/>
        <v>0</v>
      </c>
      <c r="C40" s="260">
        <f t="shared" si="2"/>
        <v>0</v>
      </c>
      <c r="D40" s="260">
        <f t="shared" si="3"/>
        <v>0</v>
      </c>
      <c r="E40" s="260">
        <f t="shared" si="4"/>
        <v>0</v>
      </c>
      <c r="F40" s="260">
        <f t="shared" si="5"/>
        <v>0.78827722878247175</v>
      </c>
      <c r="G40" s="260">
        <f t="shared" si="6"/>
        <v>17.897325979447622</v>
      </c>
      <c r="H40" s="260">
        <f t="shared" si="7"/>
        <v>5.6610356994366073</v>
      </c>
      <c r="I40" s="261">
        <f t="shared" si="8"/>
        <v>24.346638907666701</v>
      </c>
      <c r="J40" s="262">
        <f t="shared" si="9"/>
        <v>9.6613646458994857</v>
      </c>
      <c r="K40" s="263">
        <v>14.5</v>
      </c>
      <c r="L40" s="264">
        <f t="shared" si="10"/>
        <v>353.02626416116715</v>
      </c>
    </row>
    <row r="41" spans="1:12" s="211" customFormat="1">
      <c r="A41" s="259">
        <f t="shared" si="0"/>
        <v>15</v>
      </c>
      <c r="B41" s="260">
        <f t="shared" si="1"/>
        <v>0</v>
      </c>
      <c r="C41" s="260">
        <f t="shared" si="2"/>
        <v>0</v>
      </c>
      <c r="D41" s="260">
        <f t="shared" si="3"/>
        <v>0</v>
      </c>
      <c r="E41" s="260">
        <f t="shared" si="4"/>
        <v>0</v>
      </c>
      <c r="F41" s="260">
        <f t="shared" si="5"/>
        <v>0</v>
      </c>
      <c r="G41" s="260">
        <f t="shared" si="6"/>
        <v>9.1347410481112643</v>
      </c>
      <c r="H41" s="260">
        <f t="shared" si="7"/>
        <v>11.07593941194119</v>
      </c>
      <c r="I41" s="261">
        <f t="shared" si="8"/>
        <v>20.210680460052455</v>
      </c>
      <c r="J41" s="262">
        <f t="shared" si="9"/>
        <v>8.0201112936716079</v>
      </c>
      <c r="K41" s="263">
        <v>15.5</v>
      </c>
      <c r="L41" s="264">
        <f t="shared" si="10"/>
        <v>313.26554713081305</v>
      </c>
    </row>
    <row r="42" spans="1:12" s="211" customFormat="1">
      <c r="A42" s="259">
        <f t="shared" si="0"/>
        <v>16</v>
      </c>
      <c r="B42" s="260">
        <f t="shared" si="1"/>
        <v>0</v>
      </c>
      <c r="C42" s="260">
        <f t="shared" si="2"/>
        <v>0</v>
      </c>
      <c r="D42" s="260">
        <f t="shared" si="3"/>
        <v>0</v>
      </c>
      <c r="E42" s="260">
        <f t="shared" si="4"/>
        <v>0</v>
      </c>
      <c r="F42" s="260">
        <f t="shared" si="5"/>
        <v>0</v>
      </c>
      <c r="G42" s="260">
        <f t="shared" si="6"/>
        <v>5.9149505660630357</v>
      </c>
      <c r="H42" s="260">
        <f t="shared" si="7"/>
        <v>16.20010216054991</v>
      </c>
      <c r="I42" s="261">
        <f t="shared" si="8"/>
        <v>22.115052726612944</v>
      </c>
      <c r="J42" s="262">
        <f t="shared" si="9"/>
        <v>8.775814574052756</v>
      </c>
      <c r="K42" s="263">
        <v>16.5</v>
      </c>
      <c r="L42" s="264">
        <f t="shared" si="10"/>
        <v>364.89836998911358</v>
      </c>
    </row>
    <row r="43" spans="1:12" s="211" customFormat="1" ht="12.75" thickBot="1">
      <c r="A43" s="259">
        <f t="shared" si="0"/>
        <v>17</v>
      </c>
      <c r="B43" s="260">
        <f t="shared" si="1"/>
        <v>0</v>
      </c>
      <c r="C43" s="260">
        <f t="shared" si="2"/>
        <v>0</v>
      </c>
      <c r="D43" s="260">
        <f t="shared" si="3"/>
        <v>0</v>
      </c>
      <c r="E43" s="260">
        <f t="shared" si="4"/>
        <v>0</v>
      </c>
      <c r="F43" s="260">
        <f t="shared" si="5"/>
        <v>0</v>
      </c>
      <c r="G43" s="260">
        <f t="shared" si="6"/>
        <v>0</v>
      </c>
      <c r="H43" s="260">
        <f t="shared" si="7"/>
        <v>18.73136812313583</v>
      </c>
      <c r="I43" s="261">
        <f t="shared" si="8"/>
        <v>18.73136812313583</v>
      </c>
      <c r="J43" s="262">
        <f t="shared" si="9"/>
        <v>7.4330825885459637</v>
      </c>
      <c r="K43" s="263">
        <v>17.5</v>
      </c>
      <c r="L43" s="264">
        <f t="shared" si="10"/>
        <v>327.79894215487701</v>
      </c>
    </row>
    <row r="44" spans="1:12" ht="13.5" thickBot="1">
      <c r="I44" s="102">
        <f>SUM(I28:I43)</f>
        <v>252</v>
      </c>
      <c r="J44" s="102">
        <f>SUM(J28:J43)</f>
        <v>99.999999999999986</v>
      </c>
      <c r="L44" s="93">
        <f>SUM(L28:L43)/I44</f>
        <v>10.217457669695836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44"/>
  <sheetViews>
    <sheetView topLeftCell="A45" workbookViewId="0">
      <selection sqref="A1:XFD43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24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87</v>
      </c>
      <c r="B4" s="205"/>
      <c r="C4" s="205"/>
      <c r="D4" s="205"/>
      <c r="E4" s="205"/>
      <c r="F4" s="205"/>
      <c r="G4" s="205"/>
      <c r="H4" s="205"/>
      <c r="I4" s="207" t="s">
        <v>79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310" t="s">
        <v>49</v>
      </c>
      <c r="C5" s="310" t="s">
        <v>50</v>
      </c>
      <c r="D5" s="310" t="s">
        <v>34</v>
      </c>
      <c r="E5" s="310" t="s">
        <v>35</v>
      </c>
      <c r="F5" s="310" t="s">
        <v>51</v>
      </c>
      <c r="G5" s="310" t="s">
        <v>52</v>
      </c>
      <c r="H5" s="310" t="s">
        <v>53</v>
      </c>
      <c r="I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274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311" t="s">
        <v>81</v>
      </c>
      <c r="I6" s="297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219">
        <v>2</v>
      </c>
      <c r="B7" s="301">
        <v>89.886172123504821</v>
      </c>
      <c r="C7" s="302">
        <v>0</v>
      </c>
      <c r="D7" s="312">
        <v>0</v>
      </c>
      <c r="E7" s="312">
        <v>0</v>
      </c>
      <c r="F7" s="312">
        <v>0</v>
      </c>
      <c r="G7" s="312">
        <v>0</v>
      </c>
      <c r="H7" s="313">
        <v>0</v>
      </c>
      <c r="I7" s="299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219">
        <v>3</v>
      </c>
      <c r="B8" s="304">
        <v>10.113827876495185</v>
      </c>
      <c r="C8" s="305">
        <v>46.395486707524505</v>
      </c>
      <c r="D8" s="314">
        <v>0</v>
      </c>
      <c r="E8" s="314">
        <v>0</v>
      </c>
      <c r="F8" s="314">
        <v>0</v>
      </c>
      <c r="G8" s="314">
        <v>0</v>
      </c>
      <c r="H8" s="315">
        <v>0</v>
      </c>
      <c r="I8" s="299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219">
        <v>4</v>
      </c>
      <c r="B9" s="304">
        <v>0</v>
      </c>
      <c r="C9" s="305">
        <v>40.234047118424513</v>
      </c>
      <c r="D9" s="314">
        <v>0</v>
      </c>
      <c r="E9" s="314">
        <v>0</v>
      </c>
      <c r="F9" s="314">
        <v>0</v>
      </c>
      <c r="G9" s="314">
        <v>0</v>
      </c>
      <c r="H9" s="315">
        <v>0</v>
      </c>
      <c r="I9" s="299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2.75">
      <c r="A10" s="219">
        <v>5</v>
      </c>
      <c r="B10" s="304">
        <v>0</v>
      </c>
      <c r="C10" s="305">
        <v>12.070003842752895</v>
      </c>
      <c r="D10" s="305">
        <v>47.961266357028016</v>
      </c>
      <c r="E10" s="314">
        <v>0</v>
      </c>
      <c r="F10" s="314">
        <v>0</v>
      </c>
      <c r="G10" s="314">
        <v>0</v>
      </c>
      <c r="H10" s="315">
        <v>0</v>
      </c>
      <c r="I10" s="299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12.75">
      <c r="A11" s="219">
        <v>6</v>
      </c>
      <c r="B11" s="316">
        <v>0</v>
      </c>
      <c r="C11" s="305">
        <v>1.3004623312980903</v>
      </c>
      <c r="D11" s="305">
        <v>42.46342089921302</v>
      </c>
      <c r="E11" s="305">
        <v>25.452862849731645</v>
      </c>
      <c r="F11" s="305">
        <v>0</v>
      </c>
      <c r="G11" s="305">
        <v>0</v>
      </c>
      <c r="H11" s="315">
        <v>0</v>
      </c>
      <c r="I11" s="299"/>
      <c r="J11" s="208"/>
      <c r="K11" s="208"/>
      <c r="L11" s="234"/>
      <c r="M11" s="237"/>
      <c r="N11" s="237"/>
      <c r="O11" s="237"/>
      <c r="P11" s="237"/>
      <c r="Q11" s="237"/>
      <c r="R11" s="238"/>
      <c r="S11" s="227"/>
      <c r="T11" s="210"/>
      <c r="U11" s="210"/>
      <c r="V11" s="210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37" s="211" customFormat="1" ht="14.25" customHeight="1">
      <c r="A12" s="219">
        <v>7</v>
      </c>
      <c r="B12" s="316">
        <v>0</v>
      </c>
      <c r="C12" s="305">
        <v>0</v>
      </c>
      <c r="D12" s="305">
        <v>8.3192171628767539</v>
      </c>
      <c r="E12" s="305">
        <v>45.248734784709718</v>
      </c>
      <c r="F12" s="305">
        <v>2.4850688694786691</v>
      </c>
      <c r="G12" s="305">
        <v>0</v>
      </c>
      <c r="H12" s="315">
        <v>0</v>
      </c>
      <c r="I12" s="299"/>
      <c r="J12" s="208"/>
      <c r="K12" s="208"/>
      <c r="L12" s="234"/>
      <c r="M12" s="237"/>
      <c r="N12" s="237"/>
      <c r="O12" s="237"/>
      <c r="P12" s="237"/>
      <c r="Q12" s="237"/>
      <c r="R12" s="238"/>
      <c r="S12" s="227"/>
      <c r="T12" s="210"/>
      <c r="U12" s="210"/>
      <c r="V12" s="210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spans="1:37" s="211" customFormat="1" ht="12.75">
      <c r="A13" s="219">
        <v>8</v>
      </c>
      <c r="B13" s="316">
        <v>0</v>
      </c>
      <c r="C13" s="305">
        <v>0</v>
      </c>
      <c r="D13" s="305">
        <v>1.2560955808822023</v>
      </c>
      <c r="E13" s="305">
        <v>25.766329345615141</v>
      </c>
      <c r="F13" s="305">
        <v>12.757264869626681</v>
      </c>
      <c r="G13" s="305">
        <v>0</v>
      </c>
      <c r="H13" s="315">
        <v>0</v>
      </c>
      <c r="I13" s="299"/>
      <c r="J13" s="208"/>
      <c r="K13" s="208"/>
      <c r="L13" s="234"/>
      <c r="M13" s="237"/>
      <c r="N13" s="237"/>
      <c r="O13" s="237"/>
      <c r="P13" s="237"/>
      <c r="Q13" s="237"/>
      <c r="R13" s="238"/>
      <c r="S13" s="227"/>
      <c r="T13" s="210"/>
      <c r="U13" s="210"/>
      <c r="V13" s="210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spans="1:37" s="211" customFormat="1" ht="12.75">
      <c r="A14" s="219">
        <v>9</v>
      </c>
      <c r="B14" s="316">
        <v>0</v>
      </c>
      <c r="C14" s="305">
        <v>0</v>
      </c>
      <c r="D14" s="305">
        <v>0</v>
      </c>
      <c r="E14" s="305">
        <v>3.5320730199434887</v>
      </c>
      <c r="F14" s="305">
        <v>26.025932078253593</v>
      </c>
      <c r="G14" s="305">
        <v>0</v>
      </c>
      <c r="H14" s="315">
        <v>0</v>
      </c>
      <c r="I14" s="299"/>
      <c r="J14" s="208"/>
      <c r="K14" s="208"/>
      <c r="L14" s="234"/>
      <c r="M14" s="237"/>
      <c r="N14" s="237"/>
      <c r="O14" s="237"/>
      <c r="P14" s="237"/>
      <c r="Q14" s="237"/>
      <c r="R14" s="238"/>
      <c r="S14" s="227"/>
      <c r="T14" s="210"/>
      <c r="U14" s="210"/>
      <c r="V14" s="210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s="211" customFormat="1" ht="12.75">
      <c r="A15" s="219">
        <v>10</v>
      </c>
      <c r="B15" s="316">
        <v>0</v>
      </c>
      <c r="C15" s="305">
        <v>0</v>
      </c>
      <c r="D15" s="305">
        <v>0</v>
      </c>
      <c r="E15" s="305">
        <v>0</v>
      </c>
      <c r="F15" s="305">
        <v>20.357070449054071</v>
      </c>
      <c r="G15" s="305">
        <v>2.1577127836021988</v>
      </c>
      <c r="H15" s="315">
        <v>0</v>
      </c>
      <c r="I15" s="299"/>
      <c r="J15" s="239"/>
      <c r="K15" s="239"/>
      <c r="L15" s="234"/>
      <c r="M15" s="237"/>
      <c r="N15" s="237"/>
      <c r="O15" s="237"/>
      <c r="P15" s="237"/>
      <c r="Q15" s="237"/>
      <c r="R15" s="238"/>
      <c r="S15" s="227"/>
      <c r="T15" s="240"/>
      <c r="U15" s="240"/>
      <c r="V15" s="240"/>
    </row>
    <row r="16" spans="1:37" s="211" customFormat="1" ht="12.75">
      <c r="A16" s="219">
        <v>11</v>
      </c>
      <c r="B16" s="316">
        <v>0</v>
      </c>
      <c r="C16" s="305">
        <v>0</v>
      </c>
      <c r="D16" s="305">
        <v>0</v>
      </c>
      <c r="E16" s="305">
        <v>0</v>
      </c>
      <c r="F16" s="305">
        <v>17.382080524345774</v>
      </c>
      <c r="G16" s="305">
        <v>6.2641050105551859</v>
      </c>
      <c r="H16" s="315">
        <v>0</v>
      </c>
      <c r="I16" s="299"/>
      <c r="J16" s="239"/>
      <c r="K16" s="239"/>
      <c r="L16" s="234"/>
      <c r="M16" s="237"/>
      <c r="N16" s="237"/>
      <c r="O16" s="237"/>
      <c r="P16" s="237"/>
      <c r="Q16" s="237"/>
      <c r="R16" s="238"/>
      <c r="S16" s="227"/>
      <c r="T16" s="240"/>
      <c r="U16" s="240"/>
      <c r="V16" s="240"/>
    </row>
    <row r="17" spans="1:22" s="211" customFormat="1" ht="12.75">
      <c r="A17" s="219">
        <v>12</v>
      </c>
      <c r="B17" s="316">
        <v>0</v>
      </c>
      <c r="C17" s="305">
        <v>0</v>
      </c>
      <c r="D17" s="305">
        <v>0</v>
      </c>
      <c r="E17" s="305">
        <v>0</v>
      </c>
      <c r="F17" s="305">
        <v>13.575304979001434</v>
      </c>
      <c r="G17" s="305">
        <v>20.966700033324347</v>
      </c>
      <c r="H17" s="315">
        <v>0</v>
      </c>
      <c r="I17" s="299"/>
      <c r="J17" s="239"/>
      <c r="K17" s="239"/>
      <c r="L17" s="234"/>
      <c r="M17" s="242"/>
      <c r="N17" s="242"/>
      <c r="O17" s="242"/>
      <c r="P17" s="242"/>
      <c r="Q17" s="242"/>
      <c r="R17" s="238"/>
      <c r="S17" s="227"/>
      <c r="T17" s="240"/>
      <c r="U17" s="240"/>
      <c r="V17" s="240"/>
    </row>
    <row r="18" spans="1:22" s="211" customFormat="1" ht="12.75">
      <c r="A18" s="219">
        <v>13</v>
      </c>
      <c r="B18" s="316">
        <v>0</v>
      </c>
      <c r="C18" s="305">
        <v>0</v>
      </c>
      <c r="D18" s="305">
        <v>0</v>
      </c>
      <c r="E18" s="305">
        <v>0</v>
      </c>
      <c r="F18" s="305">
        <v>4.6330699565906439</v>
      </c>
      <c r="G18" s="305">
        <v>36.97088000439706</v>
      </c>
      <c r="H18" s="306">
        <v>2.7652973421129667</v>
      </c>
      <c r="I18" s="299"/>
      <c r="J18" s="239"/>
      <c r="K18" s="239"/>
      <c r="L18" s="245"/>
      <c r="M18" s="235"/>
      <c r="N18" s="235"/>
      <c r="O18" s="235"/>
      <c r="P18" s="235"/>
      <c r="Q18" s="235"/>
      <c r="R18" s="238"/>
      <c r="S18" s="209"/>
      <c r="T18" s="240"/>
      <c r="U18" s="240"/>
      <c r="V18" s="240"/>
    </row>
    <row r="19" spans="1:22" s="211" customFormat="1" ht="12.75">
      <c r="A19" s="219">
        <v>14</v>
      </c>
      <c r="B19" s="316">
        <v>0</v>
      </c>
      <c r="C19" s="305">
        <v>0</v>
      </c>
      <c r="D19" s="305">
        <v>0</v>
      </c>
      <c r="E19" s="305">
        <v>0</v>
      </c>
      <c r="F19" s="305">
        <v>2.7842082736491389</v>
      </c>
      <c r="G19" s="305">
        <v>23.829921171287179</v>
      </c>
      <c r="H19" s="306">
        <v>12.214115912761301</v>
      </c>
      <c r="I19" s="299"/>
      <c r="J19" s="239"/>
      <c r="K19" s="239"/>
      <c r="L19" s="246"/>
      <c r="M19" s="240"/>
      <c r="N19" s="240"/>
      <c r="O19" s="240"/>
      <c r="P19" s="240"/>
      <c r="Q19" s="240"/>
      <c r="R19" s="240"/>
      <c r="S19" s="240"/>
      <c r="T19" s="240"/>
      <c r="U19" s="240"/>
      <c r="V19" s="240"/>
    </row>
    <row r="20" spans="1:22" s="211" customFormat="1" ht="12.75">
      <c r="A20" s="219">
        <v>15</v>
      </c>
      <c r="B20" s="316">
        <v>0</v>
      </c>
      <c r="C20" s="305">
        <v>0</v>
      </c>
      <c r="D20" s="305">
        <v>0</v>
      </c>
      <c r="E20" s="305">
        <v>0</v>
      </c>
      <c r="F20" s="305">
        <v>0</v>
      </c>
      <c r="G20" s="305">
        <v>9.8106809968340194</v>
      </c>
      <c r="H20" s="306">
        <v>21.041884344947508</v>
      </c>
      <c r="I20" s="299"/>
      <c r="J20" s="239"/>
      <c r="K20" s="239"/>
      <c r="L20" s="246"/>
      <c r="M20" s="240"/>
      <c r="N20" s="240"/>
      <c r="O20" s="240"/>
      <c r="P20" s="240"/>
      <c r="Q20" s="240"/>
      <c r="R20" s="240"/>
      <c r="S20" s="240"/>
      <c r="T20" s="240"/>
      <c r="U20" s="240"/>
      <c r="V20" s="240"/>
    </row>
    <row r="21" spans="1:22" s="211" customFormat="1" ht="12.75">
      <c r="A21" s="219">
        <v>16</v>
      </c>
      <c r="B21" s="316">
        <v>0</v>
      </c>
      <c r="C21" s="305">
        <v>0</v>
      </c>
      <c r="D21" s="305">
        <v>0</v>
      </c>
      <c r="E21" s="305">
        <v>0</v>
      </c>
      <c r="F21" s="305">
        <v>0</v>
      </c>
      <c r="G21" s="305">
        <v>0</v>
      </c>
      <c r="H21" s="306">
        <v>31.989351200089111</v>
      </c>
      <c r="I21" s="299"/>
      <c r="J21" s="239"/>
      <c r="K21" s="239"/>
      <c r="L21" s="246"/>
      <c r="M21" s="240"/>
      <c r="N21" s="240"/>
      <c r="O21" s="240"/>
      <c r="P21" s="240"/>
      <c r="Q21" s="240"/>
      <c r="R21" s="240"/>
      <c r="S21" s="240"/>
      <c r="T21" s="240"/>
      <c r="U21" s="240"/>
      <c r="V21" s="240"/>
    </row>
    <row r="22" spans="1:22" s="211" customFormat="1" ht="15" customHeight="1" thickBot="1">
      <c r="A22" s="219">
        <v>17</v>
      </c>
      <c r="B22" s="317">
        <v>0</v>
      </c>
      <c r="C22" s="308">
        <v>0</v>
      </c>
      <c r="D22" s="308">
        <v>0</v>
      </c>
      <c r="E22" s="308">
        <v>0</v>
      </c>
      <c r="F22" s="308">
        <v>0</v>
      </c>
      <c r="G22" s="308">
        <v>0</v>
      </c>
      <c r="H22" s="309">
        <v>31.989351200089111</v>
      </c>
      <c r="I22" s="299"/>
      <c r="J22" s="239"/>
      <c r="K22" s="239"/>
      <c r="L22" s="239"/>
    </row>
    <row r="23" spans="1:22" s="211" customFormat="1" ht="20.25" customHeight="1" thickBot="1">
      <c r="A23" s="251" t="s">
        <v>88</v>
      </c>
      <c r="B23" s="292">
        <v>48</v>
      </c>
      <c r="C23" s="293">
        <v>24</v>
      </c>
      <c r="D23" s="293">
        <v>14</v>
      </c>
      <c r="E23" s="293">
        <v>16</v>
      </c>
      <c r="F23" s="293">
        <v>23</v>
      </c>
      <c r="G23" s="293">
        <v>75</v>
      </c>
      <c r="H23" s="294">
        <v>52</v>
      </c>
      <c r="I23" s="256">
        <f>SUM(B23:H23)</f>
        <v>252</v>
      </c>
      <c r="K23" s="257"/>
      <c r="L23" s="239"/>
      <c r="M23" s="208"/>
      <c r="N23" s="208"/>
      <c r="O23" s="208"/>
    </row>
    <row r="24" spans="1:22" s="211" customFormat="1" ht="12.7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39"/>
      <c r="M24" s="208"/>
      <c r="N24" s="208"/>
      <c r="O24" s="208"/>
    </row>
    <row r="25" spans="1:22" s="211" customFormat="1" ht="12.75">
      <c r="A25" s="258"/>
      <c r="B25" s="258"/>
      <c r="C25" s="258"/>
      <c r="D25" s="258"/>
      <c r="E25" s="258"/>
      <c r="F25" s="258"/>
      <c r="G25" s="258"/>
      <c r="H25" s="258"/>
      <c r="I25" s="258"/>
      <c r="M25" s="208"/>
      <c r="N25" s="208"/>
      <c r="O25" s="208"/>
    </row>
    <row r="26" spans="1:22" s="211" customFormat="1" ht="12.75">
      <c r="A26" s="258"/>
      <c r="B26" s="258"/>
      <c r="C26" s="258"/>
      <c r="D26" s="258"/>
      <c r="E26" s="258"/>
      <c r="F26" s="258"/>
      <c r="G26" s="258"/>
      <c r="H26" s="258"/>
      <c r="I26" s="258"/>
      <c r="M26" s="208"/>
      <c r="N26" s="208"/>
      <c r="O26" s="208"/>
    </row>
    <row r="27" spans="1:22" s="211" customFormat="1" ht="45">
      <c r="A27" s="172" t="s">
        <v>1</v>
      </c>
      <c r="B27" s="173" t="s">
        <v>6</v>
      </c>
      <c r="C27" s="173" t="s">
        <v>7</v>
      </c>
      <c r="D27" s="173" t="s">
        <v>8</v>
      </c>
      <c r="E27" s="173" t="s">
        <v>9</v>
      </c>
      <c r="F27" s="173" t="s">
        <v>10</v>
      </c>
      <c r="G27" s="173" t="s">
        <v>69</v>
      </c>
      <c r="H27" s="173" t="s">
        <v>70</v>
      </c>
      <c r="I27" s="174" t="s">
        <v>0</v>
      </c>
      <c r="J27" s="174" t="s">
        <v>2</v>
      </c>
      <c r="K27" s="175" t="s">
        <v>11</v>
      </c>
      <c r="L27" s="176" t="s">
        <v>3</v>
      </c>
    </row>
    <row r="28" spans="1:22" s="211" customFormat="1">
      <c r="A28" s="259">
        <f t="shared" ref="A28:A43" si="0">A7</f>
        <v>2</v>
      </c>
      <c r="B28" s="260">
        <f t="shared" ref="B28:B43" si="1">(B7*$B$23)/100</f>
        <v>43.145362619282317</v>
      </c>
      <c r="C28" s="260">
        <f t="shared" ref="C28:C43" si="2">(C7*$C$23)/100</f>
        <v>0</v>
      </c>
      <c r="D28" s="260">
        <f t="shared" ref="D28:D43" si="3">(D7*$D$23)/100</f>
        <v>0</v>
      </c>
      <c r="E28" s="260">
        <f t="shared" ref="E28:E43" si="4">(E7*$E$23)/100</f>
        <v>0</v>
      </c>
      <c r="F28" s="260">
        <f t="shared" ref="F28:F43" si="5">(F7*$F$23)/100</f>
        <v>0</v>
      </c>
      <c r="G28" s="260">
        <f t="shared" ref="G28:G43" si="6">(G7*$G$23)/100</f>
        <v>0</v>
      </c>
      <c r="H28" s="260">
        <f t="shared" ref="H28:H43" si="7">(H7*$H$23)/100</f>
        <v>0</v>
      </c>
      <c r="I28" s="261">
        <f t="shared" ref="I28:I43" si="8">SUM(B28:H28)</f>
        <v>43.145362619282317</v>
      </c>
      <c r="J28" s="262">
        <f t="shared" ref="J28:J43" si="9">(I28/$I$44)*100</f>
        <v>17.12117564257235</v>
      </c>
      <c r="K28" s="263">
        <v>2.5</v>
      </c>
      <c r="L28" s="264">
        <f t="shared" ref="L28:L43" si="10">K28*I28</f>
        <v>107.86340654820579</v>
      </c>
    </row>
    <row r="29" spans="1:22" s="211" customFormat="1">
      <c r="A29" s="259">
        <f t="shared" si="0"/>
        <v>3</v>
      </c>
      <c r="B29" s="260">
        <f t="shared" si="1"/>
        <v>4.8546373807176879</v>
      </c>
      <c r="C29" s="260">
        <f t="shared" si="2"/>
        <v>11.134916809805881</v>
      </c>
      <c r="D29" s="260">
        <f t="shared" si="3"/>
        <v>0</v>
      </c>
      <c r="E29" s="260">
        <f t="shared" si="4"/>
        <v>0</v>
      </c>
      <c r="F29" s="260">
        <f t="shared" si="5"/>
        <v>0</v>
      </c>
      <c r="G29" s="260">
        <f t="shared" si="6"/>
        <v>0</v>
      </c>
      <c r="H29" s="260">
        <f t="shared" si="7"/>
        <v>0</v>
      </c>
      <c r="I29" s="261">
        <f t="shared" si="8"/>
        <v>15.98955419052357</v>
      </c>
      <c r="J29" s="262">
        <f t="shared" si="9"/>
        <v>6.3450611867157027</v>
      </c>
      <c r="K29" s="263">
        <v>3.5</v>
      </c>
      <c r="L29" s="264">
        <f t="shared" si="10"/>
        <v>55.9634396668325</v>
      </c>
    </row>
    <row r="30" spans="1:22" s="211" customFormat="1">
      <c r="A30" s="259">
        <f t="shared" si="0"/>
        <v>4</v>
      </c>
      <c r="B30" s="260">
        <f t="shared" si="1"/>
        <v>0</v>
      </c>
      <c r="C30" s="260">
        <f t="shared" si="2"/>
        <v>9.6561713084218823</v>
      </c>
      <c r="D30" s="260">
        <f t="shared" si="3"/>
        <v>0</v>
      </c>
      <c r="E30" s="260">
        <f t="shared" si="4"/>
        <v>0</v>
      </c>
      <c r="F30" s="260">
        <f t="shared" si="5"/>
        <v>0</v>
      </c>
      <c r="G30" s="260">
        <f t="shared" si="6"/>
        <v>0</v>
      </c>
      <c r="H30" s="260">
        <f t="shared" si="7"/>
        <v>0</v>
      </c>
      <c r="I30" s="261">
        <f t="shared" si="8"/>
        <v>9.6561713084218823</v>
      </c>
      <c r="J30" s="262">
        <f t="shared" si="9"/>
        <v>3.8318140112785253</v>
      </c>
      <c r="K30" s="263">
        <v>4.5</v>
      </c>
      <c r="L30" s="264">
        <f t="shared" si="10"/>
        <v>43.452770887898467</v>
      </c>
    </row>
    <row r="31" spans="1:22" s="211" customFormat="1">
      <c r="A31" s="259">
        <f t="shared" si="0"/>
        <v>5</v>
      </c>
      <c r="B31" s="260">
        <f t="shared" si="1"/>
        <v>0</v>
      </c>
      <c r="C31" s="260">
        <f t="shared" si="2"/>
        <v>2.8968009222606947</v>
      </c>
      <c r="D31" s="260">
        <f t="shared" si="3"/>
        <v>6.7145772899839224</v>
      </c>
      <c r="E31" s="260">
        <f t="shared" si="4"/>
        <v>0</v>
      </c>
      <c r="F31" s="260">
        <f t="shared" si="5"/>
        <v>0</v>
      </c>
      <c r="G31" s="260">
        <f t="shared" si="6"/>
        <v>0</v>
      </c>
      <c r="H31" s="260">
        <f t="shared" si="7"/>
        <v>0</v>
      </c>
      <c r="I31" s="261">
        <f t="shared" si="8"/>
        <v>9.6113782122446167</v>
      </c>
      <c r="J31" s="262">
        <f t="shared" si="9"/>
        <v>3.814038973112944</v>
      </c>
      <c r="K31" s="265">
        <v>5.5</v>
      </c>
      <c r="L31" s="264">
        <f t="shared" si="10"/>
        <v>52.862580167345392</v>
      </c>
    </row>
    <row r="32" spans="1:22" s="211" customFormat="1">
      <c r="A32" s="259">
        <f t="shared" si="0"/>
        <v>6</v>
      </c>
      <c r="B32" s="260">
        <f t="shared" si="1"/>
        <v>0</v>
      </c>
      <c r="C32" s="260">
        <f t="shared" si="2"/>
        <v>0.31211095951154166</v>
      </c>
      <c r="D32" s="260">
        <f t="shared" si="3"/>
        <v>5.9448789258898227</v>
      </c>
      <c r="E32" s="260">
        <f t="shared" si="4"/>
        <v>4.0724580559570631</v>
      </c>
      <c r="F32" s="260">
        <f t="shared" si="5"/>
        <v>0</v>
      </c>
      <c r="G32" s="260">
        <f t="shared" si="6"/>
        <v>0</v>
      </c>
      <c r="H32" s="260">
        <f t="shared" si="7"/>
        <v>0</v>
      </c>
      <c r="I32" s="261">
        <f t="shared" si="8"/>
        <v>10.329447941358428</v>
      </c>
      <c r="J32" s="262">
        <f t="shared" si="9"/>
        <v>4.0989872783168364</v>
      </c>
      <c r="K32" s="265">
        <v>6.5</v>
      </c>
      <c r="L32" s="264">
        <f t="shared" si="10"/>
        <v>67.141411618829778</v>
      </c>
    </row>
    <row r="33" spans="1:12" s="211" customFormat="1">
      <c r="A33" s="259">
        <f t="shared" si="0"/>
        <v>7</v>
      </c>
      <c r="B33" s="260">
        <f t="shared" si="1"/>
        <v>0</v>
      </c>
      <c r="C33" s="260">
        <f t="shared" si="2"/>
        <v>0</v>
      </c>
      <c r="D33" s="260">
        <f t="shared" si="3"/>
        <v>1.1646904028027456</v>
      </c>
      <c r="E33" s="260">
        <f t="shared" si="4"/>
        <v>7.2397975655535554</v>
      </c>
      <c r="F33" s="260">
        <f t="shared" si="5"/>
        <v>0.57156583998009391</v>
      </c>
      <c r="G33" s="260">
        <f t="shared" si="6"/>
        <v>0</v>
      </c>
      <c r="H33" s="260">
        <f t="shared" si="7"/>
        <v>0</v>
      </c>
      <c r="I33" s="261">
        <f t="shared" si="8"/>
        <v>8.9760538083363954</v>
      </c>
      <c r="J33" s="262">
        <f t="shared" si="9"/>
        <v>3.5619261144192045</v>
      </c>
      <c r="K33" s="265">
        <v>7.5</v>
      </c>
      <c r="L33" s="264">
        <f t="shared" si="10"/>
        <v>67.320403562522969</v>
      </c>
    </row>
    <row r="34" spans="1:12" s="211" customFormat="1">
      <c r="A34" s="259">
        <f t="shared" si="0"/>
        <v>8</v>
      </c>
      <c r="B34" s="260">
        <f t="shared" si="1"/>
        <v>0</v>
      </c>
      <c r="C34" s="260">
        <f t="shared" si="2"/>
        <v>0</v>
      </c>
      <c r="D34" s="260">
        <f t="shared" si="3"/>
        <v>0.17585338132350831</v>
      </c>
      <c r="E34" s="260">
        <f t="shared" si="4"/>
        <v>4.1226126952984226</v>
      </c>
      <c r="F34" s="260">
        <f t="shared" si="5"/>
        <v>2.9341709200141368</v>
      </c>
      <c r="G34" s="260">
        <f t="shared" si="6"/>
        <v>0</v>
      </c>
      <c r="H34" s="260">
        <f t="shared" si="7"/>
        <v>0</v>
      </c>
      <c r="I34" s="261">
        <f t="shared" si="8"/>
        <v>7.2326369966360673</v>
      </c>
      <c r="J34" s="262">
        <f t="shared" si="9"/>
        <v>2.8700940462841542</v>
      </c>
      <c r="K34" s="265">
        <v>8.5</v>
      </c>
      <c r="L34" s="264">
        <f t="shared" si="10"/>
        <v>61.477414471406576</v>
      </c>
    </row>
    <row r="35" spans="1:12" s="211" customFormat="1">
      <c r="A35" s="259">
        <f t="shared" si="0"/>
        <v>9</v>
      </c>
      <c r="B35" s="260">
        <f t="shared" si="1"/>
        <v>0</v>
      </c>
      <c r="C35" s="260">
        <f t="shared" si="2"/>
        <v>0</v>
      </c>
      <c r="D35" s="260">
        <f t="shared" si="3"/>
        <v>0</v>
      </c>
      <c r="E35" s="260">
        <f t="shared" si="4"/>
        <v>0.56513168319095819</v>
      </c>
      <c r="F35" s="260">
        <f t="shared" si="5"/>
        <v>5.985964377998326</v>
      </c>
      <c r="G35" s="260">
        <f t="shared" si="6"/>
        <v>0</v>
      </c>
      <c r="H35" s="260">
        <f t="shared" si="7"/>
        <v>0</v>
      </c>
      <c r="I35" s="261">
        <f t="shared" si="8"/>
        <v>6.5510960611892841</v>
      </c>
      <c r="J35" s="262">
        <f t="shared" si="9"/>
        <v>2.599641294122732</v>
      </c>
      <c r="K35" s="263">
        <v>9.5</v>
      </c>
      <c r="L35" s="264">
        <f t="shared" si="10"/>
        <v>62.235412581298199</v>
      </c>
    </row>
    <row r="36" spans="1:12" s="211" customFormat="1">
      <c r="A36" s="259">
        <f t="shared" si="0"/>
        <v>10</v>
      </c>
      <c r="B36" s="260">
        <f t="shared" si="1"/>
        <v>0</v>
      </c>
      <c r="C36" s="260">
        <f t="shared" si="2"/>
        <v>0</v>
      </c>
      <c r="D36" s="260">
        <f t="shared" si="3"/>
        <v>0</v>
      </c>
      <c r="E36" s="260">
        <f t="shared" si="4"/>
        <v>0</v>
      </c>
      <c r="F36" s="260">
        <f t="shared" si="5"/>
        <v>4.6821262032824364</v>
      </c>
      <c r="G36" s="260">
        <f t="shared" si="6"/>
        <v>1.618284587701649</v>
      </c>
      <c r="H36" s="260">
        <f t="shared" si="7"/>
        <v>0</v>
      </c>
      <c r="I36" s="261">
        <f t="shared" si="8"/>
        <v>6.3004107909840856</v>
      </c>
      <c r="J36" s="262">
        <f t="shared" si="9"/>
        <v>2.5001630122952725</v>
      </c>
      <c r="K36" s="263">
        <v>10.5</v>
      </c>
      <c r="L36" s="264">
        <f t="shared" si="10"/>
        <v>66.154313305332906</v>
      </c>
    </row>
    <row r="37" spans="1:12" s="211" customFormat="1">
      <c r="A37" s="259">
        <f t="shared" si="0"/>
        <v>11</v>
      </c>
      <c r="B37" s="260">
        <f t="shared" si="1"/>
        <v>0</v>
      </c>
      <c r="C37" s="260">
        <f t="shared" si="2"/>
        <v>0</v>
      </c>
      <c r="D37" s="260">
        <f t="shared" si="3"/>
        <v>0</v>
      </c>
      <c r="E37" s="260">
        <f t="shared" si="4"/>
        <v>0</v>
      </c>
      <c r="F37" s="260">
        <f t="shared" si="5"/>
        <v>3.997878520599528</v>
      </c>
      <c r="G37" s="260">
        <f t="shared" si="6"/>
        <v>4.698078757916389</v>
      </c>
      <c r="H37" s="260">
        <f t="shared" si="7"/>
        <v>0</v>
      </c>
      <c r="I37" s="261">
        <f t="shared" si="8"/>
        <v>8.695957278515916</v>
      </c>
      <c r="J37" s="262">
        <f t="shared" si="9"/>
        <v>3.4507766978237764</v>
      </c>
      <c r="K37" s="263">
        <v>11.5</v>
      </c>
      <c r="L37" s="264">
        <f t="shared" si="10"/>
        <v>100.00350870293303</v>
      </c>
    </row>
    <row r="38" spans="1:12" s="211" customFormat="1">
      <c r="A38" s="259">
        <f t="shared" si="0"/>
        <v>12</v>
      </c>
      <c r="B38" s="260">
        <f t="shared" si="1"/>
        <v>0</v>
      </c>
      <c r="C38" s="260">
        <f t="shared" si="2"/>
        <v>0</v>
      </c>
      <c r="D38" s="260">
        <f t="shared" si="3"/>
        <v>0</v>
      </c>
      <c r="E38" s="260">
        <f t="shared" si="4"/>
        <v>0</v>
      </c>
      <c r="F38" s="260">
        <f t="shared" si="5"/>
        <v>3.1223201451703293</v>
      </c>
      <c r="G38" s="260">
        <f t="shared" si="6"/>
        <v>15.725025024993261</v>
      </c>
      <c r="H38" s="260">
        <f t="shared" si="7"/>
        <v>0</v>
      </c>
      <c r="I38" s="261">
        <f t="shared" si="8"/>
        <v>18.847345170163592</v>
      </c>
      <c r="J38" s="262">
        <f t="shared" si="9"/>
        <v>7.4791052262553945</v>
      </c>
      <c r="K38" s="263">
        <v>12.5</v>
      </c>
      <c r="L38" s="264">
        <f t="shared" si="10"/>
        <v>235.5918146270449</v>
      </c>
    </row>
    <row r="39" spans="1:12" s="211" customFormat="1">
      <c r="A39" s="259">
        <f t="shared" si="0"/>
        <v>13</v>
      </c>
      <c r="B39" s="260">
        <f t="shared" si="1"/>
        <v>0</v>
      </c>
      <c r="C39" s="260">
        <f t="shared" si="2"/>
        <v>0</v>
      </c>
      <c r="D39" s="260">
        <f t="shared" si="3"/>
        <v>0</v>
      </c>
      <c r="E39" s="260">
        <f t="shared" si="4"/>
        <v>0</v>
      </c>
      <c r="F39" s="260">
        <f t="shared" si="5"/>
        <v>1.0656060900158482</v>
      </c>
      <c r="G39" s="260">
        <f t="shared" si="6"/>
        <v>27.728160003297795</v>
      </c>
      <c r="H39" s="260">
        <f t="shared" si="7"/>
        <v>1.4379546178987428</v>
      </c>
      <c r="I39" s="261">
        <f t="shared" si="8"/>
        <v>30.231720711212386</v>
      </c>
      <c r="J39" s="262">
        <f t="shared" si="9"/>
        <v>11.996714567941424</v>
      </c>
      <c r="K39" s="263">
        <v>13.5</v>
      </c>
      <c r="L39" s="264">
        <f t="shared" si="10"/>
        <v>408.1282296013672</v>
      </c>
    </row>
    <row r="40" spans="1:12" s="211" customFormat="1">
      <c r="A40" s="259">
        <f t="shared" si="0"/>
        <v>14</v>
      </c>
      <c r="B40" s="260">
        <f t="shared" si="1"/>
        <v>0</v>
      </c>
      <c r="C40" s="260">
        <f t="shared" si="2"/>
        <v>0</v>
      </c>
      <c r="D40" s="260">
        <f t="shared" si="3"/>
        <v>0</v>
      </c>
      <c r="E40" s="260">
        <f t="shared" si="4"/>
        <v>0</v>
      </c>
      <c r="F40" s="260">
        <f t="shared" si="5"/>
        <v>0.6403679029393019</v>
      </c>
      <c r="G40" s="260">
        <f t="shared" si="6"/>
        <v>17.872440878465383</v>
      </c>
      <c r="H40" s="260">
        <f t="shared" si="7"/>
        <v>6.3513402746358771</v>
      </c>
      <c r="I40" s="261">
        <f t="shared" si="8"/>
        <v>24.864149056040564</v>
      </c>
      <c r="J40" s="262">
        <f t="shared" si="9"/>
        <v>9.8667258158891133</v>
      </c>
      <c r="K40" s="263">
        <v>14.5</v>
      </c>
      <c r="L40" s="264">
        <f t="shared" si="10"/>
        <v>360.53016131258818</v>
      </c>
    </row>
    <row r="41" spans="1:12" s="211" customFormat="1">
      <c r="A41" s="259">
        <f t="shared" si="0"/>
        <v>15</v>
      </c>
      <c r="B41" s="260">
        <f t="shared" si="1"/>
        <v>0</v>
      </c>
      <c r="C41" s="260">
        <f t="shared" si="2"/>
        <v>0</v>
      </c>
      <c r="D41" s="260">
        <f t="shared" si="3"/>
        <v>0</v>
      </c>
      <c r="E41" s="260">
        <f t="shared" si="4"/>
        <v>0</v>
      </c>
      <c r="F41" s="260">
        <f t="shared" si="5"/>
        <v>0</v>
      </c>
      <c r="G41" s="260">
        <f t="shared" si="6"/>
        <v>7.3580107476255145</v>
      </c>
      <c r="H41" s="260">
        <f t="shared" si="7"/>
        <v>10.941779859372705</v>
      </c>
      <c r="I41" s="261">
        <f t="shared" si="8"/>
        <v>18.299790606998219</v>
      </c>
      <c r="J41" s="262">
        <f t="shared" si="9"/>
        <v>7.2618216694437381</v>
      </c>
      <c r="K41" s="263">
        <v>15.5</v>
      </c>
      <c r="L41" s="264">
        <f t="shared" si="10"/>
        <v>283.64675440847236</v>
      </c>
    </row>
    <row r="42" spans="1:12" s="211" customFormat="1">
      <c r="A42" s="259">
        <f t="shared" si="0"/>
        <v>16</v>
      </c>
      <c r="B42" s="260">
        <f t="shared" si="1"/>
        <v>0</v>
      </c>
      <c r="C42" s="260">
        <f t="shared" si="2"/>
        <v>0</v>
      </c>
      <c r="D42" s="260">
        <f t="shared" si="3"/>
        <v>0</v>
      </c>
      <c r="E42" s="260">
        <f t="shared" si="4"/>
        <v>0</v>
      </c>
      <c r="F42" s="260">
        <f t="shared" si="5"/>
        <v>0</v>
      </c>
      <c r="G42" s="260">
        <f t="shared" si="6"/>
        <v>0</v>
      </c>
      <c r="H42" s="260">
        <f t="shared" si="7"/>
        <v>16.634462624046336</v>
      </c>
      <c r="I42" s="261">
        <f t="shared" si="8"/>
        <v>16.634462624046336</v>
      </c>
      <c r="J42" s="262">
        <f t="shared" si="9"/>
        <v>6.6009772317644195</v>
      </c>
      <c r="K42" s="263">
        <v>16.5</v>
      </c>
      <c r="L42" s="264">
        <f t="shared" si="10"/>
        <v>274.46863329676455</v>
      </c>
    </row>
    <row r="43" spans="1:12" s="211" customFormat="1" ht="12.75" thickBot="1">
      <c r="A43" s="259">
        <f t="shared" si="0"/>
        <v>17</v>
      </c>
      <c r="B43" s="260">
        <f t="shared" si="1"/>
        <v>0</v>
      </c>
      <c r="C43" s="260">
        <f t="shared" si="2"/>
        <v>0</v>
      </c>
      <c r="D43" s="260">
        <f t="shared" si="3"/>
        <v>0</v>
      </c>
      <c r="E43" s="260">
        <f t="shared" si="4"/>
        <v>0</v>
      </c>
      <c r="F43" s="260">
        <f t="shared" si="5"/>
        <v>0</v>
      </c>
      <c r="G43" s="260">
        <f t="shared" si="6"/>
        <v>0</v>
      </c>
      <c r="H43" s="260">
        <f t="shared" si="7"/>
        <v>16.634462624046336</v>
      </c>
      <c r="I43" s="261">
        <f t="shared" si="8"/>
        <v>16.634462624046336</v>
      </c>
      <c r="J43" s="262">
        <f t="shared" si="9"/>
        <v>6.6009772317644195</v>
      </c>
      <c r="K43" s="263">
        <v>17.5</v>
      </c>
      <c r="L43" s="264">
        <f t="shared" si="10"/>
        <v>291.10309592081086</v>
      </c>
    </row>
    <row r="44" spans="1:12" ht="13.5" thickBot="1">
      <c r="I44" s="102">
        <f>SUM(I28:I43)</f>
        <v>251.99999999999997</v>
      </c>
      <c r="J44" s="102">
        <f>SUM(J28:J43)</f>
        <v>100</v>
      </c>
      <c r="L44" s="93">
        <f>SUM(L28:L43)/I44</f>
        <v>10.071203772538311</v>
      </c>
    </row>
  </sheetData>
  <mergeCells count="4">
    <mergeCell ref="L7:Q7"/>
    <mergeCell ref="A1:H1"/>
    <mergeCell ref="I4:I5"/>
    <mergeCell ref="A4:H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20"/>
  <sheetViews>
    <sheetView topLeftCell="A24" workbookViewId="0">
      <selection activeCell="G14" sqref="G14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20.25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71</v>
      </c>
      <c r="B4" s="205"/>
      <c r="C4" s="205"/>
      <c r="D4" s="205"/>
      <c r="E4" s="205"/>
      <c r="F4" s="205"/>
      <c r="G4" s="205"/>
      <c r="H4" s="205"/>
      <c r="I4" s="206"/>
      <c r="J4" s="207" t="s">
        <v>80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17</v>
      </c>
      <c r="C5" s="272" t="s">
        <v>33</v>
      </c>
      <c r="D5" s="272" t="s">
        <v>34</v>
      </c>
      <c r="E5" s="272" t="s">
        <v>62</v>
      </c>
      <c r="F5" s="178" t="s">
        <v>36</v>
      </c>
      <c r="G5" s="178" t="s">
        <v>27</v>
      </c>
      <c r="H5" s="178" t="s">
        <v>29</v>
      </c>
      <c r="I5" s="273">
        <v>32</v>
      </c>
      <c r="J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18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8" t="s">
        <v>82</v>
      </c>
      <c r="J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19" t="s">
        <v>49</v>
      </c>
      <c r="B7" s="320">
        <v>100</v>
      </c>
      <c r="C7" s="321">
        <v>84.000926227244022</v>
      </c>
      <c r="D7" s="320">
        <v>0</v>
      </c>
      <c r="E7" s="320">
        <v>0</v>
      </c>
      <c r="F7" s="320">
        <v>0</v>
      </c>
      <c r="G7" s="320">
        <v>0</v>
      </c>
      <c r="H7" s="320">
        <v>0</v>
      </c>
      <c r="I7" s="322">
        <v>0</v>
      </c>
      <c r="J7" s="208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23" t="s">
        <v>58</v>
      </c>
      <c r="B8" s="324">
        <v>0</v>
      </c>
      <c r="C8" s="325">
        <v>15.99907377275597</v>
      </c>
      <c r="D8" s="324">
        <v>100</v>
      </c>
      <c r="E8" s="325">
        <v>97.34099363842796</v>
      </c>
      <c r="F8" s="325">
        <v>36.741078871134754</v>
      </c>
      <c r="G8" s="325">
        <v>0</v>
      </c>
      <c r="H8" s="324">
        <v>0</v>
      </c>
      <c r="I8" s="326">
        <v>0</v>
      </c>
      <c r="J8" s="208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323" t="s">
        <v>59</v>
      </c>
      <c r="B9" s="324">
        <v>0</v>
      </c>
      <c r="C9" s="324">
        <v>0</v>
      </c>
      <c r="D9" s="324">
        <v>0</v>
      </c>
      <c r="E9" s="325">
        <v>2.6590063615720316</v>
      </c>
      <c r="F9" s="325">
        <v>63.258921128865246</v>
      </c>
      <c r="G9" s="325">
        <v>74.227469239737758</v>
      </c>
      <c r="H9" s="325">
        <v>21.860684146923507</v>
      </c>
      <c r="I9" s="326">
        <v>0</v>
      </c>
      <c r="J9" s="208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3.5" thickBot="1">
      <c r="A10" s="327" t="s">
        <v>60</v>
      </c>
      <c r="B10" s="328">
        <v>0</v>
      </c>
      <c r="C10" s="328">
        <v>0</v>
      </c>
      <c r="D10" s="328">
        <v>0</v>
      </c>
      <c r="E10" s="329">
        <v>0</v>
      </c>
      <c r="F10" s="329">
        <v>0</v>
      </c>
      <c r="G10" s="329">
        <v>25.772530760262235</v>
      </c>
      <c r="H10" s="329">
        <v>78.139315853076511</v>
      </c>
      <c r="I10" s="330">
        <v>100</v>
      </c>
      <c r="J10" s="208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20.25" customHeight="1" thickBot="1">
      <c r="A11" s="251" t="s">
        <v>88</v>
      </c>
      <c r="B11" s="292">
        <v>48</v>
      </c>
      <c r="C11" s="293">
        <v>24</v>
      </c>
      <c r="D11" s="293">
        <v>14</v>
      </c>
      <c r="E11" s="293">
        <v>16</v>
      </c>
      <c r="F11" s="293">
        <v>23</v>
      </c>
      <c r="G11" s="293">
        <v>75</v>
      </c>
      <c r="H11" s="294">
        <v>52</v>
      </c>
      <c r="I11" s="295">
        <v>21</v>
      </c>
      <c r="J11" s="256">
        <f>SUM(B11:I11)</f>
        <v>273</v>
      </c>
      <c r="K11" s="257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39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12.75">
      <c r="A14" s="258"/>
      <c r="B14" s="258"/>
      <c r="C14" s="258"/>
      <c r="D14" s="258"/>
      <c r="E14" s="258"/>
      <c r="F14" s="258"/>
      <c r="G14" s="258"/>
      <c r="H14" s="258"/>
      <c r="I14" s="258"/>
      <c r="M14" s="208"/>
      <c r="N14" s="208"/>
      <c r="O14" s="208"/>
    </row>
    <row r="15" spans="1:37" s="211" customFormat="1" ht="45">
      <c r="A15" s="172" t="s">
        <v>1</v>
      </c>
      <c r="B15" s="173" t="s">
        <v>6</v>
      </c>
      <c r="C15" s="173" t="s">
        <v>7</v>
      </c>
      <c r="D15" s="173" t="s">
        <v>8</v>
      </c>
      <c r="E15" s="173" t="s">
        <v>9</v>
      </c>
      <c r="F15" s="173" t="s">
        <v>10</v>
      </c>
      <c r="G15" s="173" t="s">
        <v>69</v>
      </c>
      <c r="H15" s="173" t="s">
        <v>70</v>
      </c>
      <c r="I15" s="173" t="s">
        <v>83</v>
      </c>
      <c r="J15" s="174" t="s">
        <v>0</v>
      </c>
      <c r="K15" s="174" t="s">
        <v>2</v>
      </c>
      <c r="L15" s="175" t="s">
        <v>11</v>
      </c>
      <c r="M15" s="176" t="s">
        <v>3</v>
      </c>
    </row>
    <row r="16" spans="1:37" s="211" customFormat="1">
      <c r="A16" s="259" t="str">
        <f>A7</f>
        <v>2-4</v>
      </c>
      <c r="B16" s="260">
        <f>(B7*$B$11)/100</f>
        <v>48</v>
      </c>
      <c r="C16" s="260">
        <f>(C7*$C$11)/100</f>
        <v>20.160222294538567</v>
      </c>
      <c r="D16" s="260">
        <f>(D7*$D$11)/100</f>
        <v>0</v>
      </c>
      <c r="E16" s="260">
        <f>(E7*$E$11)/100</f>
        <v>0</v>
      </c>
      <c r="F16" s="260">
        <f>(F7*$F$11)/100</f>
        <v>0</v>
      </c>
      <c r="G16" s="260">
        <f>(G7*$G$11)/100</f>
        <v>0</v>
      </c>
      <c r="H16" s="260">
        <f>(H7*$H$11)/100</f>
        <v>0</v>
      </c>
      <c r="I16" s="260">
        <f>(I7*$I$11)/100</f>
        <v>0</v>
      </c>
      <c r="J16" s="261">
        <f>SUM(B16:I16)</f>
        <v>68.160222294538571</v>
      </c>
      <c r="K16" s="262">
        <f>(J16/$J$20)*100</f>
        <v>24.967114393603872</v>
      </c>
      <c r="L16" s="263">
        <v>3</v>
      </c>
      <c r="M16" s="264">
        <f>L16*J16</f>
        <v>204.4806668836157</v>
      </c>
    </row>
    <row r="17" spans="1:13" s="211" customFormat="1">
      <c r="A17" s="259" t="str">
        <f>A8</f>
        <v>5-9</v>
      </c>
      <c r="B17" s="260">
        <f>(B8*$B$11)/100</f>
        <v>0</v>
      </c>
      <c r="C17" s="260">
        <f>(C8*$C$11)/100</f>
        <v>3.839777705461433</v>
      </c>
      <c r="D17" s="260">
        <f>(D8*$D$11)/100</f>
        <v>14</v>
      </c>
      <c r="E17" s="260">
        <f>(E8*$E$11)/100</f>
        <v>15.574558982148474</v>
      </c>
      <c r="F17" s="260">
        <f>(F8*$F$11)/100</f>
        <v>8.4504481403609937</v>
      </c>
      <c r="G17" s="260">
        <f>(G8*$G$11)/100</f>
        <v>0</v>
      </c>
      <c r="H17" s="260">
        <f>(H8*$H$11)/100</f>
        <v>0</v>
      </c>
      <c r="I17" s="260">
        <f>(I8*$I$11)/100</f>
        <v>0</v>
      </c>
      <c r="J17" s="261">
        <f>SUM(B17:I17)</f>
        <v>41.864784827970894</v>
      </c>
      <c r="K17" s="262">
        <f>(J17/$J$20)*100</f>
        <v>15.335086017571756</v>
      </c>
      <c r="L17" s="263">
        <v>7.5</v>
      </c>
      <c r="M17" s="264">
        <f>L17*J17</f>
        <v>313.98588620978171</v>
      </c>
    </row>
    <row r="18" spans="1:13" s="211" customFormat="1">
      <c r="A18" s="259" t="str">
        <f>A9</f>
        <v>10-14</v>
      </c>
      <c r="B18" s="260">
        <f>(B9*$B$11)/100</f>
        <v>0</v>
      </c>
      <c r="C18" s="260">
        <f>(C9*$C$11)/100</f>
        <v>0</v>
      </c>
      <c r="D18" s="260">
        <f>(D9*$D$11)/100</f>
        <v>0</v>
      </c>
      <c r="E18" s="260">
        <f>(E9*$E$11)/100</f>
        <v>0.42544101785152505</v>
      </c>
      <c r="F18" s="260">
        <f>(F9*$F$11)/100</f>
        <v>14.549551859639006</v>
      </c>
      <c r="G18" s="260">
        <f>(G9*$G$11)/100</f>
        <v>55.670601929803318</v>
      </c>
      <c r="H18" s="260">
        <f>(H9*$H$11)/100</f>
        <v>11.367555756400225</v>
      </c>
      <c r="I18" s="260">
        <f>(I9*$I$11)/100</f>
        <v>0</v>
      </c>
      <c r="J18" s="261">
        <f>SUM(B18:I18)</f>
        <v>82.013150563694069</v>
      </c>
      <c r="K18" s="262">
        <f>(J18/$J$20)*100</f>
        <v>30.04144709292823</v>
      </c>
      <c r="L18" s="263">
        <v>12.5</v>
      </c>
      <c r="M18" s="264">
        <f>L18*J18</f>
        <v>1025.1643820461759</v>
      </c>
    </row>
    <row r="19" spans="1:13" s="211" customFormat="1" ht="12.75" thickBot="1">
      <c r="A19" s="259" t="str">
        <f>A10</f>
        <v>15-17</v>
      </c>
      <c r="B19" s="260">
        <f>(B10*$B$11)/100</f>
        <v>0</v>
      </c>
      <c r="C19" s="260">
        <f>(C10*$C$11)/100</f>
        <v>0</v>
      </c>
      <c r="D19" s="260">
        <f>(D10*$D$11)/100</f>
        <v>0</v>
      </c>
      <c r="E19" s="260">
        <f>(E10*$E$11)/100</f>
        <v>0</v>
      </c>
      <c r="F19" s="260">
        <f>(F10*$F$11)/100</f>
        <v>0</v>
      </c>
      <c r="G19" s="260">
        <f>(G10*$G$11)/100</f>
        <v>19.329398070196675</v>
      </c>
      <c r="H19" s="260">
        <f>(H10*$H$11)/100</f>
        <v>40.632444243599785</v>
      </c>
      <c r="I19" s="260">
        <f>(I10*$I$11)/100</f>
        <v>21</v>
      </c>
      <c r="J19" s="261">
        <f>SUM(B19:I19)</f>
        <v>80.961842313796467</v>
      </c>
      <c r="K19" s="262">
        <f>(J19/$J$20)*100</f>
        <v>29.656352495896144</v>
      </c>
      <c r="L19" s="265">
        <v>16.5</v>
      </c>
      <c r="M19" s="264">
        <f>L19*J19</f>
        <v>1335.8703981776416</v>
      </c>
    </row>
    <row r="20" spans="1:13" ht="13.5" thickBot="1">
      <c r="J20" s="102">
        <f>SUM(J16:J19)</f>
        <v>273</v>
      </c>
      <c r="K20" s="102">
        <f>SUM(K16:K19)</f>
        <v>100</v>
      </c>
      <c r="M20" s="93">
        <f>SUM(M16:M19)/J20</f>
        <v>10.547623931564889</v>
      </c>
    </row>
  </sheetData>
  <mergeCells count="4">
    <mergeCell ref="L7:Q7"/>
    <mergeCell ref="A1:H1"/>
    <mergeCell ref="J4:J5"/>
    <mergeCell ref="A4:I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K20"/>
  <sheetViews>
    <sheetView workbookViewId="0">
      <selection sqref="A1:XFD19"/>
    </sheetView>
  </sheetViews>
  <sheetFormatPr baseColWidth="10" defaultRowHeight="12"/>
  <cols>
    <col min="1" max="1" width="13.28515625" style="92" customWidth="1"/>
    <col min="2" max="9" width="11.42578125" style="92"/>
    <col min="10" max="10" width="11.5703125" style="92" customWidth="1"/>
    <col min="11" max="11" width="10.28515625" style="92" customWidth="1"/>
    <col min="12" max="12" width="8" style="92" customWidth="1"/>
    <col min="13" max="13" width="7.5703125" style="92" customWidth="1"/>
    <col min="14" max="17" width="6.5703125" style="92" customWidth="1"/>
    <col min="18" max="18" width="9.85546875" style="92" customWidth="1"/>
    <col min="19" max="16384" width="11.42578125" style="92"/>
  </cols>
  <sheetData>
    <row r="1" spans="1:37" s="211" customFormat="1" ht="18" customHeight="1">
      <c r="A1" s="269" t="s">
        <v>12</v>
      </c>
      <c r="B1" s="269"/>
      <c r="C1" s="269"/>
      <c r="D1" s="269"/>
      <c r="E1" s="269"/>
      <c r="F1" s="269"/>
      <c r="G1" s="269"/>
      <c r="H1" s="269"/>
    </row>
    <row r="2" spans="1:37" s="211" customFormat="1"/>
    <row r="3" spans="1:37" s="211" customFormat="1" ht="13.5" thickBot="1">
      <c r="M3" s="270"/>
      <c r="N3" s="271"/>
      <c r="O3" s="271"/>
      <c r="P3" s="271"/>
      <c r="Q3" s="271"/>
      <c r="R3" s="271"/>
      <c r="S3" s="271"/>
    </row>
    <row r="4" spans="1:37" s="211" customFormat="1" ht="17.25" customHeight="1" thickBot="1">
      <c r="A4" s="204" t="s">
        <v>84</v>
      </c>
      <c r="B4" s="205"/>
      <c r="C4" s="205"/>
      <c r="D4" s="205"/>
      <c r="E4" s="205"/>
      <c r="F4" s="205"/>
      <c r="G4" s="205"/>
      <c r="H4" s="205"/>
      <c r="I4" s="206"/>
      <c r="J4" s="207" t="s">
        <v>80</v>
      </c>
      <c r="K4" s="208"/>
      <c r="L4" s="209"/>
      <c r="M4" s="209"/>
      <c r="N4" s="209"/>
      <c r="O4" s="209"/>
      <c r="P4" s="209"/>
      <c r="Q4" s="209"/>
      <c r="R4" s="209"/>
      <c r="S4" s="209"/>
      <c r="T4" s="210"/>
      <c r="U4" s="210"/>
      <c r="V4" s="210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s="211" customFormat="1" ht="29.25" customHeight="1" thickBot="1">
      <c r="A5" s="177" t="s">
        <v>78</v>
      </c>
      <c r="B5" s="272" t="s">
        <v>17</v>
      </c>
      <c r="C5" s="272" t="s">
        <v>33</v>
      </c>
      <c r="D5" s="272" t="s">
        <v>34</v>
      </c>
      <c r="E5" s="272" t="s">
        <v>62</v>
      </c>
      <c r="F5" s="178" t="s">
        <v>36</v>
      </c>
      <c r="G5" s="178" t="s">
        <v>27</v>
      </c>
      <c r="H5" s="178" t="s">
        <v>29</v>
      </c>
      <c r="I5" s="273">
        <v>32</v>
      </c>
      <c r="J5" s="214"/>
      <c r="K5" s="208"/>
      <c r="L5" s="209"/>
      <c r="M5" s="209"/>
      <c r="N5" s="209"/>
      <c r="O5" s="209"/>
      <c r="P5" s="209"/>
      <c r="Q5" s="209"/>
      <c r="R5" s="209"/>
      <c r="S5" s="209"/>
      <c r="T5" s="210"/>
      <c r="U5" s="210"/>
      <c r="V5" s="210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</row>
    <row r="6" spans="1:37" s="211" customFormat="1" ht="13.5" thickBot="1">
      <c r="A6" s="331" t="s">
        <v>5</v>
      </c>
      <c r="B6" s="275" t="s">
        <v>72</v>
      </c>
      <c r="C6" s="276" t="s">
        <v>73</v>
      </c>
      <c r="D6" s="276" t="s">
        <v>74</v>
      </c>
      <c r="E6" s="276" t="s">
        <v>75</v>
      </c>
      <c r="F6" s="277" t="s">
        <v>76</v>
      </c>
      <c r="G6" s="277" t="s">
        <v>77</v>
      </c>
      <c r="H6" s="277" t="s">
        <v>81</v>
      </c>
      <c r="I6" s="278" t="s">
        <v>82</v>
      </c>
      <c r="J6" s="279" t="s">
        <v>4</v>
      </c>
      <c r="K6" s="208"/>
      <c r="L6" s="209"/>
      <c r="M6" s="209"/>
      <c r="N6" s="209"/>
      <c r="O6" s="209"/>
      <c r="P6" s="209"/>
      <c r="Q6" s="209"/>
      <c r="R6" s="209"/>
      <c r="S6" s="209"/>
      <c r="T6" s="210"/>
      <c r="U6" s="210"/>
      <c r="V6" s="210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</row>
    <row r="7" spans="1:37" s="211" customFormat="1" ht="13.5" customHeight="1">
      <c r="A7" s="332" t="s">
        <v>49</v>
      </c>
      <c r="B7" s="333">
        <v>100</v>
      </c>
      <c r="C7" s="321">
        <v>91</v>
      </c>
      <c r="D7" s="320">
        <v>0</v>
      </c>
      <c r="E7" s="320">
        <v>0</v>
      </c>
      <c r="F7" s="320">
        <v>0</v>
      </c>
      <c r="G7" s="320">
        <v>0</v>
      </c>
      <c r="H7" s="320">
        <v>0</v>
      </c>
      <c r="I7" s="322">
        <v>0</v>
      </c>
      <c r="J7" s="208"/>
      <c r="K7" s="208"/>
      <c r="L7" s="225"/>
      <c r="M7" s="225"/>
      <c r="N7" s="225"/>
      <c r="O7" s="225"/>
      <c r="P7" s="225"/>
      <c r="Q7" s="225"/>
      <c r="R7" s="226"/>
      <c r="S7" s="227"/>
      <c r="T7" s="210"/>
      <c r="U7" s="210"/>
      <c r="V7" s="210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</row>
    <row r="8" spans="1:37" s="211" customFormat="1" ht="12.75">
      <c r="A8" s="334" t="s">
        <v>58</v>
      </c>
      <c r="B8" s="335">
        <v>0</v>
      </c>
      <c r="C8" s="325">
        <v>9</v>
      </c>
      <c r="D8" s="324">
        <v>100</v>
      </c>
      <c r="E8" s="325">
        <v>95</v>
      </c>
      <c r="F8" s="325">
        <v>40</v>
      </c>
      <c r="G8" s="325">
        <v>0</v>
      </c>
      <c r="H8" s="324">
        <v>0</v>
      </c>
      <c r="I8" s="326">
        <v>0</v>
      </c>
      <c r="J8" s="208"/>
      <c r="K8" s="208"/>
      <c r="L8" s="233"/>
      <c r="M8" s="234"/>
      <c r="N8" s="234"/>
      <c r="O8" s="234"/>
      <c r="P8" s="234"/>
      <c r="Q8" s="234"/>
      <c r="R8" s="226"/>
      <c r="S8" s="227"/>
      <c r="T8" s="210"/>
      <c r="U8" s="210"/>
      <c r="V8" s="210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spans="1:37" s="211" customFormat="1" ht="12.75">
      <c r="A9" s="334" t="s">
        <v>59</v>
      </c>
      <c r="B9" s="335">
        <v>0</v>
      </c>
      <c r="C9" s="324">
        <v>0</v>
      </c>
      <c r="D9" s="324">
        <v>0</v>
      </c>
      <c r="E9" s="325">
        <v>5</v>
      </c>
      <c r="F9" s="325">
        <v>60</v>
      </c>
      <c r="G9" s="325">
        <v>81</v>
      </c>
      <c r="H9" s="325">
        <v>20</v>
      </c>
      <c r="I9" s="326">
        <v>0</v>
      </c>
      <c r="J9" s="208"/>
      <c r="K9" s="208"/>
      <c r="L9" s="235"/>
      <c r="M9" s="235"/>
      <c r="N9" s="235"/>
      <c r="O9" s="235"/>
      <c r="P9" s="235"/>
      <c r="Q9" s="235"/>
      <c r="R9" s="236"/>
      <c r="S9" s="227"/>
      <c r="T9" s="210"/>
      <c r="U9" s="210"/>
      <c r="V9" s="210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7" s="211" customFormat="1" ht="13.5" thickBot="1">
      <c r="A10" s="336" t="s">
        <v>60</v>
      </c>
      <c r="B10" s="337">
        <v>0</v>
      </c>
      <c r="C10" s="328">
        <v>0</v>
      </c>
      <c r="D10" s="328">
        <v>0</v>
      </c>
      <c r="E10" s="329">
        <v>0</v>
      </c>
      <c r="F10" s="329">
        <v>0</v>
      </c>
      <c r="G10" s="329">
        <v>19</v>
      </c>
      <c r="H10" s="329">
        <v>80</v>
      </c>
      <c r="I10" s="330">
        <v>100</v>
      </c>
      <c r="J10" s="208"/>
      <c r="K10" s="208"/>
      <c r="L10" s="234"/>
      <c r="M10" s="237"/>
      <c r="N10" s="237"/>
      <c r="O10" s="237"/>
      <c r="P10" s="237"/>
      <c r="Q10" s="237"/>
      <c r="R10" s="238"/>
      <c r="S10" s="227"/>
      <c r="T10" s="210"/>
      <c r="U10" s="210"/>
      <c r="V10" s="210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spans="1:37" s="211" customFormat="1" ht="20.25" customHeight="1" thickBot="1">
      <c r="A11" s="251" t="s">
        <v>88</v>
      </c>
      <c r="B11" s="292">
        <v>48</v>
      </c>
      <c r="C11" s="293">
        <v>24</v>
      </c>
      <c r="D11" s="293">
        <v>14</v>
      </c>
      <c r="E11" s="293">
        <v>16</v>
      </c>
      <c r="F11" s="293">
        <v>23</v>
      </c>
      <c r="G11" s="293">
        <v>75</v>
      </c>
      <c r="H11" s="294">
        <v>52</v>
      </c>
      <c r="I11" s="295">
        <v>21</v>
      </c>
      <c r="J11" s="256">
        <f>SUM(B11:I11)</f>
        <v>273</v>
      </c>
      <c r="K11" s="257"/>
      <c r="L11" s="239"/>
      <c r="M11" s="208"/>
      <c r="N11" s="208"/>
      <c r="O11" s="208"/>
    </row>
    <row r="12" spans="1:37" s="211" customFormat="1" ht="12.75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39"/>
      <c r="M12" s="208"/>
      <c r="N12" s="208"/>
      <c r="O12" s="208"/>
    </row>
    <row r="13" spans="1:37" s="211" customFormat="1" ht="12.75">
      <c r="A13" s="258"/>
      <c r="B13" s="258"/>
      <c r="C13" s="258"/>
      <c r="D13" s="258"/>
      <c r="E13" s="258"/>
      <c r="F13" s="258"/>
      <c r="G13" s="258"/>
      <c r="H13" s="258"/>
      <c r="I13" s="258"/>
      <c r="M13" s="208"/>
      <c r="N13" s="208"/>
      <c r="O13" s="208"/>
    </row>
    <row r="14" spans="1:37" s="211" customFormat="1" ht="12.75">
      <c r="A14" s="258"/>
      <c r="B14" s="258"/>
      <c r="C14" s="258"/>
      <c r="D14" s="258"/>
      <c r="E14" s="258"/>
      <c r="F14" s="258"/>
      <c r="G14" s="258"/>
      <c r="H14" s="258"/>
      <c r="I14" s="258"/>
      <c r="M14" s="208"/>
      <c r="N14" s="208"/>
      <c r="O14" s="208"/>
    </row>
    <row r="15" spans="1:37" s="211" customFormat="1" ht="45">
      <c r="A15" s="172" t="s">
        <v>1</v>
      </c>
      <c r="B15" s="173" t="s">
        <v>6</v>
      </c>
      <c r="C15" s="173" t="s">
        <v>7</v>
      </c>
      <c r="D15" s="173" t="s">
        <v>8</v>
      </c>
      <c r="E15" s="173" t="s">
        <v>9</v>
      </c>
      <c r="F15" s="173" t="s">
        <v>10</v>
      </c>
      <c r="G15" s="173" t="s">
        <v>69</v>
      </c>
      <c r="H15" s="173" t="s">
        <v>70</v>
      </c>
      <c r="I15" s="173" t="s">
        <v>83</v>
      </c>
      <c r="J15" s="174" t="s">
        <v>0</v>
      </c>
      <c r="K15" s="174" t="s">
        <v>2</v>
      </c>
      <c r="L15" s="175" t="s">
        <v>11</v>
      </c>
      <c r="M15" s="176" t="s">
        <v>3</v>
      </c>
    </row>
    <row r="16" spans="1:37" s="211" customFormat="1">
      <c r="A16" s="259" t="str">
        <f>A7</f>
        <v>2-4</v>
      </c>
      <c r="B16" s="260">
        <f>(B7*$B$11)/100</f>
        <v>48</v>
      </c>
      <c r="C16" s="260">
        <f>(C7*$C$11)/100</f>
        <v>21.84</v>
      </c>
      <c r="D16" s="260">
        <f>(D7*$D$11)/100</f>
        <v>0</v>
      </c>
      <c r="E16" s="260">
        <f>(E7*$E$11)/100</f>
        <v>0</v>
      </c>
      <c r="F16" s="260">
        <f>(F7*$F$11)/100</f>
        <v>0</v>
      </c>
      <c r="G16" s="260">
        <f>(G7*$G$11)/100</f>
        <v>0</v>
      </c>
      <c r="H16" s="260">
        <f>(H7*$H$11)/100</f>
        <v>0</v>
      </c>
      <c r="I16" s="260">
        <f>(I7*$I$11)/100</f>
        <v>0</v>
      </c>
      <c r="J16" s="261">
        <f>SUM(B16:I16)</f>
        <v>69.84</v>
      </c>
      <c r="K16" s="262">
        <f>(J16/$J$20)*100</f>
        <v>25.582417582417584</v>
      </c>
      <c r="L16" s="263">
        <v>3</v>
      </c>
      <c r="M16" s="264">
        <f>L16*J16</f>
        <v>209.52</v>
      </c>
    </row>
    <row r="17" spans="1:13" s="211" customFormat="1">
      <c r="A17" s="259" t="str">
        <f>A8</f>
        <v>5-9</v>
      </c>
      <c r="B17" s="260">
        <f>(B8*$B$11)/100</f>
        <v>0</v>
      </c>
      <c r="C17" s="260">
        <f>(C8*$C$11)/100</f>
        <v>2.16</v>
      </c>
      <c r="D17" s="260">
        <f>(D8*$D$11)/100</f>
        <v>14</v>
      </c>
      <c r="E17" s="260">
        <f>(E8*$E$11)/100</f>
        <v>15.2</v>
      </c>
      <c r="F17" s="260">
        <f>(F8*$F$11)/100</f>
        <v>9.1999999999999993</v>
      </c>
      <c r="G17" s="260">
        <f>(G8*$G$11)/100</f>
        <v>0</v>
      </c>
      <c r="H17" s="260">
        <f>(H8*$H$11)/100</f>
        <v>0</v>
      </c>
      <c r="I17" s="260">
        <f>(I8*$I$11)/100</f>
        <v>0</v>
      </c>
      <c r="J17" s="261">
        <f>SUM(B17:I17)</f>
        <v>40.56</v>
      </c>
      <c r="K17" s="262">
        <f>(J17/$J$20)*100</f>
        <v>14.857142857142858</v>
      </c>
      <c r="L17" s="263">
        <v>7.5</v>
      </c>
      <c r="M17" s="264">
        <f>L17*J17</f>
        <v>304.20000000000005</v>
      </c>
    </row>
    <row r="18" spans="1:13" s="211" customFormat="1">
      <c r="A18" s="259" t="str">
        <f>A9</f>
        <v>10-14</v>
      </c>
      <c r="B18" s="260">
        <f>(B9*$B$11)/100</f>
        <v>0</v>
      </c>
      <c r="C18" s="260">
        <f>(C9*$C$11)/100</f>
        <v>0</v>
      </c>
      <c r="D18" s="260">
        <f>(D9*$D$11)/100</f>
        <v>0</v>
      </c>
      <c r="E18" s="260">
        <f>(E9*$E$11)/100</f>
        <v>0.8</v>
      </c>
      <c r="F18" s="260">
        <f>(F9*$F$11)/100</f>
        <v>13.8</v>
      </c>
      <c r="G18" s="260">
        <f>(G9*$G$11)/100</f>
        <v>60.75</v>
      </c>
      <c r="H18" s="260">
        <f>(H9*$H$11)/100</f>
        <v>10.4</v>
      </c>
      <c r="I18" s="260">
        <f>(I9*$I$11)/100</f>
        <v>0</v>
      </c>
      <c r="J18" s="261">
        <f>SUM(B18:I18)</f>
        <v>85.75</v>
      </c>
      <c r="K18" s="262">
        <f>(J18/$J$20)*100</f>
        <v>31.410256410256409</v>
      </c>
      <c r="L18" s="263">
        <v>12.5</v>
      </c>
      <c r="M18" s="264">
        <f>L18*J18</f>
        <v>1071.875</v>
      </c>
    </row>
    <row r="19" spans="1:13" s="211" customFormat="1" ht="12.75" thickBot="1">
      <c r="A19" s="259" t="str">
        <f>A10</f>
        <v>15-17</v>
      </c>
      <c r="B19" s="260">
        <f>(B10*$B$11)/100</f>
        <v>0</v>
      </c>
      <c r="C19" s="260">
        <f>(C10*$C$11)/100</f>
        <v>0</v>
      </c>
      <c r="D19" s="260">
        <f>(D10*$D$11)/100</f>
        <v>0</v>
      </c>
      <c r="E19" s="260">
        <f>(E10*$E$11)/100</f>
        <v>0</v>
      </c>
      <c r="F19" s="260">
        <f>(F10*$F$11)/100</f>
        <v>0</v>
      </c>
      <c r="G19" s="260">
        <f>(G10*$G$11)/100</f>
        <v>14.25</v>
      </c>
      <c r="H19" s="260">
        <f>(H10*$H$11)/100</f>
        <v>41.6</v>
      </c>
      <c r="I19" s="260">
        <f>(I10*$I$11)/100</f>
        <v>21</v>
      </c>
      <c r="J19" s="261">
        <f>SUM(B19:I19)</f>
        <v>76.849999999999994</v>
      </c>
      <c r="K19" s="262">
        <f>(J19/$J$20)*100</f>
        <v>28.15018315018315</v>
      </c>
      <c r="L19" s="265">
        <v>16.5</v>
      </c>
      <c r="M19" s="264">
        <f>L19*J19</f>
        <v>1268.0249999999999</v>
      </c>
    </row>
    <row r="20" spans="1:13" ht="13.5" thickBot="1">
      <c r="J20" s="102">
        <f>SUM(J16:J19)</f>
        <v>273</v>
      </c>
      <c r="K20" s="102">
        <f>SUM(K16:K19)</f>
        <v>100</v>
      </c>
      <c r="M20" s="93">
        <f>SUM(M16:M19)/J20</f>
        <v>10.452820512820512</v>
      </c>
    </row>
  </sheetData>
  <mergeCells count="4">
    <mergeCell ref="L7:Q7"/>
    <mergeCell ref="A1:H1"/>
    <mergeCell ref="J4:J5"/>
    <mergeCell ref="A4:I4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14</vt:i4>
      </vt:variant>
    </vt:vector>
  </HeadingPairs>
  <TitlesOfParts>
    <vt:vector size="32" baseType="lpstr">
      <vt:lpstr>Sommaire</vt:lpstr>
      <vt:lpstr>rappels de données</vt:lpstr>
      <vt:lpstr>matrice annuelle dents 11-18</vt:lpstr>
      <vt:lpstr>matrice annuelle dents 41-48</vt:lpstr>
      <vt:lpstr>matrice annuelle dents 14-17</vt:lpstr>
      <vt:lpstr>matrice annuelle dents 44-47</vt:lpstr>
      <vt:lpstr>matrice annuel dents14-17&amp;44-47</vt:lpstr>
      <vt:lpstr>matrice quinquennale dents11-18</vt:lpstr>
      <vt:lpstr>matrice quinquennale dents41-48</vt:lpstr>
      <vt:lpstr>matrice quinquennale dents14-17</vt:lpstr>
      <vt:lpstr>matrice quinquennale dents44-47</vt:lpstr>
      <vt:lpstr>mat quinquen dents14-14&amp;44-47</vt:lpstr>
      <vt:lpstr>IJ probable dents 11-18</vt:lpstr>
      <vt:lpstr>IJ probable dents 41-48</vt:lpstr>
      <vt:lpstr>IJ probable dents 14-17</vt:lpstr>
      <vt:lpstr>IJ probable dents 44-47 </vt:lpstr>
      <vt:lpstr>IJ probable dents 14-17&amp;44-47</vt:lpstr>
      <vt:lpstr>Feuil1</vt:lpstr>
      <vt:lpstr>'IJ probable dents 11-18'!stade_I</vt:lpstr>
      <vt:lpstr>'IJ probable dents 41-48'!stade_I</vt:lpstr>
      <vt:lpstr>'IJ probable dents 11-18'!stade_II</vt:lpstr>
      <vt:lpstr>'IJ probable dents 41-48'!stade_II</vt:lpstr>
      <vt:lpstr>'IJ probable dents 11-18'!stade_III</vt:lpstr>
      <vt:lpstr>'IJ probable dents 41-48'!stade_III</vt:lpstr>
      <vt:lpstr>'IJ probable dents 11-18'!stade_IV</vt:lpstr>
      <vt:lpstr>'IJ probable dents 41-48'!stade_IV</vt:lpstr>
      <vt:lpstr>'IJ probable dents 11-18'!stade_V</vt:lpstr>
      <vt:lpstr>'IJ probable dents 41-48'!stade_V</vt:lpstr>
      <vt:lpstr>'IJ probable dents 11-18'!stade_VI</vt:lpstr>
      <vt:lpstr>'IJ probable dents 41-48'!stade_VI</vt:lpstr>
      <vt:lpstr>'IJ probable dents 11-18'!Total</vt:lpstr>
      <vt:lpstr>'IJ probable dents 41-48'!Total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</dc:creator>
  <cp:lastModifiedBy>Isabelle Seguy</cp:lastModifiedBy>
  <dcterms:created xsi:type="dcterms:W3CDTF">2007-03-27T08:09:18Z</dcterms:created>
  <dcterms:modified xsi:type="dcterms:W3CDTF">2011-09-07T15:36:50Z</dcterms:modified>
</cp:coreProperties>
</file>